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ias Resistor Transistors (B..." sheetId="1" r:id="rId1"/>
  </sheets>
  <definedNames/>
  <calcPr fullCalcOnLoad="1"/>
</workbook>
</file>

<file path=xl/sharedStrings.xml><?xml version="1.0" encoding="utf-8"?>
<sst xmlns="http://schemas.openxmlformats.org/spreadsheetml/2006/main" count="2714" uniqueCount="170">
  <si>
    <t>Product</t>
  </si>
  <si>
    <t>Datasheet</t>
  </si>
  <si>
    <t>Pb-free</t>
  </si>
  <si>
    <t>Status</t>
  </si>
  <si>
    <t>Description</t>
  </si>
  <si>
    <t>BJT IC Max (mA)</t>
  </si>
  <si>
    <t>V(BR)CEO Min (V)</t>
  </si>
  <si>
    <t>hFE Min</t>
  </si>
  <si>
    <t>R1 (Ω)</t>
  </si>
  <si>
    <t>R2 (Ω)</t>
  </si>
  <si>
    <t>R1/R2 Typ</t>
  </si>
  <si>
    <t>Polarity</t>
  </si>
  <si>
    <t>Package</t>
  </si>
  <si>
    <t>Price</t>
  </si>
  <si>
    <t>Y</t>
  </si>
  <si>
    <t>ActiveNEW</t>
  </si>
  <si>
    <t>SOT-963 DUAL PNP BRT TRANSISTORS</t>
  </si>
  <si>
    <t>100</t>
  </si>
  <si>
    <t>50</t>
  </si>
  <si>
    <t>35</t>
  </si>
  <si>
    <t>10,000</t>
  </si>
  <si>
    <t>1</t>
  </si>
  <si>
    <t>Dual PNP</t>
  </si>
  <si>
    <t>SOT-963 1x1, 0.35P</t>
  </si>
  <si>
    <t>$0.08</t>
  </si>
  <si>
    <t>SOT-1123 PNP BRT TRANSISTOR</t>
  </si>
  <si>
    <t>PNP</t>
  </si>
  <si>
    <t>SOT-1123, 1.0x0.6x0.37, 0.35P</t>
  </si>
  <si>
    <t>SOT-963 DUAL PNP BRT DEVICES</t>
  </si>
  <si>
    <t>80</t>
  </si>
  <si>
    <t>10000</t>
  </si>
  <si>
    <t>47000</t>
  </si>
  <si>
    <t>0.21</t>
  </si>
  <si>
    <t/>
  </si>
  <si>
    <t>SOT-1123 NBRT TRANSISTOR</t>
  </si>
  <si>
    <t>45</t>
  </si>
  <si>
    <t>47,000</t>
  </si>
  <si>
    <t>SOT-963 DUAL NPN BRT TRANSISTORS</t>
  </si>
  <si>
    <t>Dual NPN</t>
  </si>
  <si>
    <t>SOT-1123 NPN BRT Transistor</t>
  </si>
  <si>
    <t>NPN</t>
  </si>
  <si>
    <t>SOT-963 DUAL COMPLEMENTARY BRT TRANSISTORS</t>
  </si>
  <si>
    <t>Complementary</t>
  </si>
  <si>
    <t>SOT-963 DUAL NPN BRT DEVICES</t>
  </si>
  <si>
    <t>SOT-963 DUAL COMPLEMENTARY BRT DEVICES</t>
  </si>
  <si>
    <t>SOT-1123 NPN BRT TRANSISTOR</t>
  </si>
  <si>
    <t>N</t>
  </si>
  <si>
    <t>Active</t>
  </si>
  <si>
    <t>Small Signal Bias Resistor Transistor PNP, 50 V</t>
  </si>
  <si>
    <t>SC-75  (SC-90, SOT-416) 3 LEAD</t>
  </si>
  <si>
    <t>SOT-723 3 LEAD</t>
  </si>
  <si>
    <t>&lt;span id="price_DTA114EM3T5G"&gt;&lt;a href="javascript:getOnlinePrice('DTA114EM3T5G');"&gt;Price&lt;/a&gt;&lt;/span&gt;</t>
  </si>
  <si>
    <t>160</t>
  </si>
  <si>
    <t>Infinity</t>
  </si>
  <si>
    <t>-</t>
  </si>
  <si>
    <t>&lt;span id="price_DTA114TM3T5G"&gt;&lt;a href="javascript:getOnlinePrice('DTA114TM3T5G');"&gt;Price&lt;/a&gt;&lt;/span&gt;</t>
  </si>
  <si>
    <t>0.213</t>
  </si>
  <si>
    <t>&lt;a href="/PowerSolutions/locateSalesSupport.do"&gt;Contact Sales Office&lt;/a&gt;</t>
  </si>
  <si>
    <t>100000</t>
  </si>
  <si>
    <t>8</t>
  </si>
  <si>
    <t>2200</t>
  </si>
  <si>
    <t>&lt;span id="price_DTA123EM3T5G"&gt;&lt;a href="javascript:getOnlinePrice('DTA123EM3T5G');"&gt;Price&lt;/a&gt;&lt;/span&gt;</t>
  </si>
  <si>
    <t>60</t>
  </si>
  <si>
    <t>22000</t>
  </si>
  <si>
    <t>&lt;span id="price_DTA124EM3T5G"&gt;&lt;a href="javascript:getOnlinePrice('DTA124EM3T5G');"&gt;Price&lt;/a&gt;&lt;/span&gt;</t>
  </si>
  <si>
    <t>0.468</t>
  </si>
  <si>
    <t>&lt;span id="price_DTA124XM3T5G"&gt;&lt;a href="javascript:getOnlinePrice('DTA124XM3T5G');"&gt;Price&lt;/a&gt;&lt;/span&gt;</t>
  </si>
  <si>
    <t>15</t>
  </si>
  <si>
    <t>4700</t>
  </si>
  <si>
    <t>&lt;span id="price_DTA143TM3T5G"&gt;&lt;a href="javascript:getOnlinePrice('DTA143TM3T5G');"&gt;Price&lt;/a&gt;&lt;/span&gt;</t>
  </si>
  <si>
    <t>0.1</t>
  </si>
  <si>
    <t>120</t>
  </si>
  <si>
    <t>&lt;span id="price_DTA144EM3T5G"&gt;&lt;a href="javascript:getOnlinePrice('DTA144EM3T5G');"&gt;Price&lt;/a&gt;&lt;/span&gt;</t>
  </si>
  <si>
    <t>2.136</t>
  </si>
  <si>
    <t>&lt;span id="price_DTA144WM3T5G"&gt;&lt;a href="javascript:getOnlinePrice('DTA144WM3T5G');"&gt;Price&lt;/a&gt;&lt;/span&gt;</t>
  </si>
  <si>
    <t>Small Signal Bias Resistor Transistor NPN, 50 V</t>
  </si>
  <si>
    <t>&lt;span id="price_DTC114EM3T5G"&gt;&lt;a href="javascript:getOnlinePrice('DTC114EM3T5G');"&gt;Price&lt;/a&gt;&lt;/span&gt;</t>
  </si>
  <si>
    <t>&lt;span id="price_DTC114YET1G"&gt;&lt;a href="javascript:getOnlinePrice('DTC114YET1G');"&gt;Price&lt;/a&gt;&lt;/span&gt;</t>
  </si>
  <si>
    <t>&lt;span id="price_DTC114YM3T5G"&gt;&lt;a href="javascript:getOnlinePrice('DTC114YM3T5G');"&gt;Price&lt;/a&gt;&lt;/span&gt;</t>
  </si>
  <si>
    <t>&lt;span id="price_DTC115EM3T5G"&gt;&lt;a href="javascript:getOnlinePrice('DTC115EM3T5G');"&gt;Price&lt;/a&gt;&lt;/span&gt;</t>
  </si>
  <si>
    <t>&lt;span id="price_DTC123EM3T5G"&gt;&lt;a href="javascript:getOnlinePrice('DTC123EM3T5G');"&gt;Price&lt;/a&gt;&lt;/span&gt;</t>
  </si>
  <si>
    <t>0.047</t>
  </si>
  <si>
    <t>0.05</t>
  </si>
  <si>
    <t>&lt;span id="price_DTC123JM3T5G"&gt;&lt;a href="javascript:getOnlinePrice('DTC123JM3T5G');"&gt;Price&lt;/a&gt;&lt;/span&gt;</t>
  </si>
  <si>
    <t>&lt;span id="price_DTC124EET1G"&gt;&lt;a href="javascript:getOnlinePrice('DTC124EET1G');"&gt;Price&lt;/a&gt;&lt;/span&gt;</t>
  </si>
  <si>
    <t>&lt;span id="price_DTC124EM3T5G"&gt;&lt;a href="javascript:getOnlinePrice('DTC124EM3T5G');"&gt;Price&lt;/a&gt;&lt;/span&gt;</t>
  </si>
  <si>
    <t>0.47</t>
  </si>
  <si>
    <t>&lt;span id="price_DTC143EM3T5G"&gt;&lt;a href="javascript:getOnlinePrice('DTC143EM3T5G');"&gt;Price&lt;/a&gt;&lt;/span&gt;</t>
  </si>
  <si>
    <t>&lt;span id="price_DTC143TM3T5G"&gt;&lt;a href="javascript:getOnlinePrice('DTC143TM3T5G');"&gt;Price&lt;/a&gt;&lt;/span&gt;</t>
  </si>
  <si>
    <t>&lt;span id="price_DTC143ZM3T5G"&gt;&lt;a href="javascript:getOnlinePrice('DTC143ZM3T5G');"&gt;Price&lt;/a&gt;&lt;/span&gt;</t>
  </si>
  <si>
    <t>&lt;span id="price_DTC144EET1G"&gt;&lt;a href="javascript:getOnlinePrice('DTC144EET1G');"&gt;Price&lt;/a&gt;&lt;/span&gt;</t>
  </si>
  <si>
    <t>&lt;span id="price_DTC144EM3T5G"&gt;&lt;a href="javascript:getOnlinePrice('DTC144EM3T5G');"&gt;Price&lt;/a&gt;&lt;/span&gt;</t>
  </si>
  <si>
    <t>&lt;span id="price_DTC144TM3T5G"&gt;&lt;a href="javascript:getOnlinePrice('DTC144TM3T5G');"&gt;Price&lt;/a&gt;&lt;/span&gt;</t>
  </si>
  <si>
    <t>&lt;span id="price_DTC144WM3T5G"&gt;&lt;a href="javascript:getOnlinePrice('DTC144WM3T5G');"&gt;Price&lt;/a&gt;&lt;/span&gt;</t>
  </si>
  <si>
    <t>Dual Common Base-Collector Bias Resistor Transistor, NPN and PNP, 50 V</t>
  </si>
  <si>
    <t>Complementary NPN &amp; PNP</t>
  </si>
  <si>
    <t>SOT_x0012_553, 5 LEAD</t>
  </si>
  <si>
    <t>&lt;span id="price_EMC3DXV5T1G"&gt;&lt;a href="javascript:getOnlinePrice('EMC3DXV5T1G');"&gt;Price&lt;/a&gt;&lt;/span&gt;</t>
  </si>
  <si>
    <t>20</t>
  </si>
  <si>
    <t>&lt;span id="price_EMC5DXV5T1G"&gt;&lt;a href="javascript:getOnlinePrice('EMC5DXV5T1G');"&gt;Price&lt;/a&gt;&lt;/span&gt;</t>
  </si>
  <si>
    <t>Dual Digital Transistors</t>
  </si>
  <si>
    <t>SOT_x0012_563, 6 LEAD</t>
  </si>
  <si>
    <t>Dual Bias Resistor Transistors</t>
  </si>
  <si>
    <t>Small Signal Dual Bias Resistor Transistor, Complementary, 50 V</t>
  </si>
  <si>
    <t>$0.0933</t>
  </si>
  <si>
    <t>Dual NPN BRT &amp; PNP TXR</t>
  </si>
  <si>
    <t>$0.1067</t>
  </si>
  <si>
    <t>Small Signal Dual Bias Resistor Transistor NPN, 50 V</t>
  </si>
  <si>
    <t>500 mA Digital Transistor</t>
  </si>
  <si>
    <t>600</t>
  </si>
  <si>
    <t>SC-74R 6 LEAD</t>
  </si>
  <si>
    <t>&lt;span id="price_IMH20TR1G"&gt;&lt;a href="javascript:getOnlinePrice('IMH20TR1G');"&gt;Price&lt;/a&gt;&lt;/span&gt;</t>
  </si>
  <si>
    <t>Small Signal Bias Resistor Transistor, PNP, 50 V</t>
  </si>
  <si>
    <t>SOT-23 (TO-236) 3 LEAD</t>
  </si>
  <si>
    <t>$0.0533</t>
  </si>
  <si>
    <t>$0.0613</t>
  </si>
  <si>
    <t>Small Signal Bias Resistor Transistor, NPN, 50 V</t>
  </si>
  <si>
    <t>SC-59 3 LEAD</t>
  </si>
  <si>
    <t>&lt;span id="price_MUN2111T1G"&gt;&lt;a href="javascript:getOnlinePrice('MUN2111T1G');"&gt;Price&lt;/a&gt;&lt;/span&gt;</t>
  </si>
  <si>
    <t>&lt;span id="price_MUN2211T1G"&gt;&lt;a href="javascript:getOnlinePrice('MUN2211T1G');"&gt;Price&lt;/a&gt;&lt;/span&gt;</t>
  </si>
  <si>
    <t>&lt;span id="price_MUN2213T1G"&gt;&lt;a href="javascript:getOnlinePrice('MUN2213T1G');"&gt;Price&lt;/a&gt;&lt;/span&gt;</t>
  </si>
  <si>
    <t>3</t>
  </si>
  <si>
    <t>1000</t>
  </si>
  <si>
    <t>Small Signal Bias Resistor Transistor, Dual PNP, 50 V</t>
  </si>
  <si>
    <t>SC_x0012_88/SC70_x0012_6/SOT_x0012_363 6 LEAD</t>
  </si>
  <si>
    <t>$0.104</t>
  </si>
  <si>
    <t>SC-70  (SOT-323) 3 LEAD</t>
  </si>
  <si>
    <t>$0.0773</t>
  </si>
  <si>
    <t>Small Signal Bias Resistor Transistor, Dual NPN, 50 V</t>
  </si>
  <si>
    <t>Small Signal Bias Resistor Transistor NPN 50 V Pb Free</t>
  </si>
  <si>
    <t>&lt;span id="price_MUN5213DW1T1G"&gt;&lt;a href="javascript:getOnlinePrice('MUN5213DW1T1G');"&gt;Price&lt;/a&gt;&lt;/span&gt;</t>
  </si>
  <si>
    <t>&lt;span id="price_MUN5230DW1T1G"&gt;&lt;a href="javascript:getOnlinePrice('MUN5230DW1T1G');"&gt;Price&lt;/a&gt;&lt;/span&gt;</t>
  </si>
  <si>
    <t>&lt;span id="price_MUN5235DW1T1G"&gt;&lt;a href="javascript:getOnlinePrice('MUN5235DW1T1G');"&gt;Price&lt;/a&gt;&lt;/span&gt;</t>
  </si>
  <si>
    <t>Small Signal Bias Resistor Transistor, Complementary NPN &amp; PNP, 50 V</t>
  </si>
  <si>
    <t>&lt;span id="price_MUN5311DW1T1G"&gt;&lt;a href="javascript:getOnlinePrice('MUN5311DW1T1G');"&gt;Price&lt;/a&gt;&lt;/span&gt;</t>
  </si>
  <si>
    <t>&lt;span id="price_MUN5314DW1T1G"&gt;&lt;a href="javascript:getOnlinePrice('MUN5314DW1T1G');"&gt;Price&lt;/a&gt;&lt;/span&gt;</t>
  </si>
  <si>
    <t>&lt;span id="price_MUN5316DW1T1G"&gt;&lt;a href="javascript:getOnlinePrice('MUN5316DW1T1G');"&gt;Price&lt;/a&gt;&lt;/span&gt;</t>
  </si>
  <si>
    <t>SC_x0012_88A, SOT_x0012_353, SC_x0012_70 5 LEAD</t>
  </si>
  <si>
    <t>$0.0507</t>
  </si>
  <si>
    <t>Small Signal Bias Resistor Transistor PNP 30 V</t>
  </si>
  <si>
    <t>3000</t>
  </si>
  <si>
    <t>30</t>
  </si>
  <si>
    <t>125</t>
  </si>
  <si>
    <t>SOT-223 (TO-261) 4 LEAD</t>
  </si>
  <si>
    <t>$0.1867</t>
  </si>
  <si>
    <t>BRT Dual PNP</t>
  </si>
  <si>
    <t>&lt;span id="price_NSBA114EDXV6T1G"&gt;&lt;a href="javascript:getOnlinePrice('NSBA114EDXV6T1G');"&gt;Price&lt;/a&gt;&lt;/span&gt;</t>
  </si>
  <si>
    <t>&lt;span id="price_NSBA114YDXV6T1G"&gt;&lt;a href="javascript:getOnlinePrice('NSBA114YDXV6T1G');"&gt;Price&lt;/a&gt;&lt;/span&gt;</t>
  </si>
  <si>
    <t>BRT Dual NPN</t>
  </si>
  <si>
    <t>&lt;span id="price_NSBC114EDXV6T5G"&gt;&lt;a href="javascript:getOnlinePrice('NSBC114EDXV6T5G');"&gt;Price&lt;/a&gt;&lt;/span&gt;</t>
  </si>
  <si>
    <t>BRT Dual Complementary</t>
  </si>
  <si>
    <t>&lt;span id="price_NSBC114EPDXV6T1G"&gt;&lt;a href="javascript:getOnlinePrice('NSBC114EPDXV6T1G');"&gt;Price&lt;/a&gt;&lt;/span&gt;</t>
  </si>
  <si>
    <t>&lt;span id="price_NSBC114TDXV6T1G"&gt;&lt;a href="javascript:getOnlinePrice('NSBC114TDXV6T1G');"&gt;Price&lt;/a&gt;&lt;/span&gt;</t>
  </si>
  <si>
    <t>&lt;span id="price_NSBC114YDXV6T1G"&gt;&lt;a href="javascript:getOnlinePrice('NSBC114YDXV6T1G');"&gt;Price&lt;/a&gt;&lt;/span&gt;</t>
  </si>
  <si>
    <t>&lt;span id="price_NSBC114YPDXV6T1G"&gt;&lt;a href="javascript:getOnlinePrice('NSBC114YPDXV6T1G');"&gt;Price&lt;/a&gt;&lt;/span&gt;</t>
  </si>
  <si>
    <t>&lt;span id="price_NSBC115EDXV6T1G"&gt;&lt;a href="javascript:getOnlinePrice('NSBC115EDXV6T1G');"&gt;Price&lt;/a&gt;&lt;/span&gt;</t>
  </si>
  <si>
    <t>&lt;span id="price_NSBC124EDXV6T1G"&gt;&lt;a href="javascript:getOnlinePrice('NSBC124EDXV6T1G');"&gt;Price&lt;/a&gt;&lt;/span&gt;</t>
  </si>
  <si>
    <t>&lt;span id="price_NSBC124EPDXV6T1G"&gt;&lt;a href="javascript:getOnlinePrice('NSBC124EPDXV6T1G');"&gt;Price&lt;/a&gt;&lt;/span&gt;</t>
  </si>
  <si>
    <t>&lt;span id="price_NSBC143TPDXV6T1G"&gt;&lt;a href="javascript:getOnlinePrice('NSBC143TPDXV6T1G');"&gt;Price&lt;/a&gt;&lt;/span&gt;</t>
  </si>
  <si>
    <t>&lt;span id="price_NSBC143ZDXV6T1G"&gt;&lt;a href="javascript:getOnlinePrice('NSBC143ZDXV6T1G');"&gt;Price&lt;/a&gt;&lt;/span&gt;</t>
  </si>
  <si>
    <t>&lt;span id="price_NSBC144EDXV6T5G"&gt;&lt;a href="javascript:getOnlinePrice('NSBC144EDXV6T5G');"&gt;Price&lt;/a&gt;&lt;/span&gt;</t>
  </si>
  <si>
    <t xml:space="preserve">Dual Common Base-Collector Bias Resistor Transistor </t>
  </si>
  <si>
    <t>40</t>
  </si>
  <si>
    <t>Dual Common Base-Collector Bias Resistor Transistor, NPN &amp; PNP, 50 V</t>
  </si>
  <si>
    <t>PNP/NPN Digital Transistor Array, 50 V</t>
  </si>
  <si>
    <t>200</t>
  </si>
  <si>
    <t>150</t>
  </si>
  <si>
    <t>175</t>
  </si>
  <si>
    <t>SC-74 (SC-59ML) 6 LEAD</t>
  </si>
  <si>
    <t>&lt;span id="price_NUS2401SNT1G"&gt;&lt;a href="javascript:getOnlinePrice('NUS2401SNT1G');"&gt;Price&lt;/a&gt;&lt;/span&gt;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</si>
</sst>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">
    <font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2" borderId="0" xfId="0" applyFont="1" applyAlignment="1">
      <alignment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dtic.com/O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6"/>
  <sheetViews>
    <sheetView tabSelected="1" workbookViewId="0" topLeftCell="A1">
      <pane ySplit="1" topLeftCell="BM222" activePane="bottomLeft" state="frozen"/>
      <selection pane="topLeft" activeCell="A1" sqref="A1"/>
      <selection pane="bottomLeft" activeCell="A2" sqref="A2:B226"/>
    </sheetView>
  </sheetViews>
  <sheetFormatPr defaultColWidth="9.140625" defaultRowHeight="12.75"/>
  <cols>
    <col min="1" max="14" width="18.00390625" style="0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>
      <c r="A2" t="str">
        <f>HYPERLINK("http://www.onsemi.com/PowerSolutions/product.do?id=NSBA114EDP6T5G","NSBA114EDP6T5G")</f>
        <v>NSBA114EDP6T5G</v>
      </c>
      <c r="B2" t="str">
        <f>HYPERLINK("http://www.onsemi.com/pub/Collateral/NSBA114EDP6.PDF","NSBA114EDP6 (114.0kB)")</f>
        <v>NSBA114EDP6 (114.0kB)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  <c r="J2" t="s">
        <v>20</v>
      </c>
      <c r="K2" t="s">
        <v>21</v>
      </c>
      <c r="L2" t="s">
        <v>22</v>
      </c>
      <c r="M2" t="s">
        <v>23</v>
      </c>
      <c r="N2" t="s">
        <v>24</v>
      </c>
    </row>
    <row r="3" spans="1:14" ht="12.75">
      <c r="A3" t="str">
        <f>HYPERLINK("http://www.onsemi.com/PowerSolutions/product.do?id=NSBA114EF3T5G","NSBA114EF3T5G")</f>
        <v>NSBA114EF3T5G</v>
      </c>
      <c r="B3" t="str">
        <f>HYPERLINK("http://www.onsemi.com/pub/Collateral/NSBA114EF3-D.PDF","NSBA114EF3/D (112.0kB)")</f>
        <v>NSBA114EF3/D (112.0kB)</v>
      </c>
      <c r="C3" t="s">
        <v>14</v>
      </c>
      <c r="D3" t="s">
        <v>15</v>
      </c>
      <c r="E3" t="s">
        <v>25</v>
      </c>
      <c r="F3" t="s">
        <v>17</v>
      </c>
      <c r="G3" t="s">
        <v>18</v>
      </c>
      <c r="H3" t="s">
        <v>19</v>
      </c>
      <c r="I3" t="s">
        <v>20</v>
      </c>
      <c r="J3" t="s">
        <v>20</v>
      </c>
      <c r="K3" t="s">
        <v>21</v>
      </c>
      <c r="L3" t="s">
        <v>26</v>
      </c>
      <c r="M3" t="s">
        <v>27</v>
      </c>
      <c r="N3" t="s">
        <v>24</v>
      </c>
    </row>
    <row r="4" spans="1:14" ht="12.75">
      <c r="A4" t="str">
        <f>HYPERLINK("http://www.onsemi.com/PowerSolutions/product.do?id=NSBA114YDP6T5G","NSBA114YDP6T5G")</f>
        <v>NSBA114YDP6T5G</v>
      </c>
      <c r="B4" t="str">
        <f>HYPERLINK("http://www.onsemi.com/pub/Collateral/NSBA114EDP6-D.PDF","NSBA114EDP6/D (93.0kB)")</f>
        <v>NSBA114EDP6/D (93.0kB)</v>
      </c>
      <c r="C4" t="s">
        <v>14</v>
      </c>
      <c r="D4" t="s">
        <v>15</v>
      </c>
      <c r="E4" t="s">
        <v>28</v>
      </c>
      <c r="F4" t="s">
        <v>17</v>
      </c>
      <c r="G4" t="s">
        <v>18</v>
      </c>
      <c r="H4" t="s">
        <v>29</v>
      </c>
      <c r="I4" t="s">
        <v>30</v>
      </c>
      <c r="J4" t="s">
        <v>31</v>
      </c>
      <c r="K4" t="s">
        <v>32</v>
      </c>
      <c r="L4" t="s">
        <v>22</v>
      </c>
      <c r="M4" t="s">
        <v>23</v>
      </c>
    </row>
    <row r="5" spans="1:14" ht="12.75">
      <c r="A5" t="str">
        <f>HYPERLINK("http://www.onsemi.com/PowerSolutions/product.do?id=NSBA114YF3T5G","NSBA114YF3T5G")</f>
        <v>NSBA114YF3T5G</v>
      </c>
      <c r="B5" t="str">
        <f>HYPERLINK("http://www.onsemi.com/pub/Collateral/NSBA114EF3-D.PDF","NSBA114EF3/D (112.0kB)")</f>
        <v>NSBA114EF3/D (112.0kB)</v>
      </c>
      <c r="C5" t="s">
        <v>14</v>
      </c>
      <c r="D5" t="s">
        <v>15</v>
      </c>
      <c r="E5" t="s">
        <v>34</v>
      </c>
      <c r="F5" t="s">
        <v>17</v>
      </c>
      <c r="G5" t="s">
        <v>35</v>
      </c>
      <c r="H5" t="s">
        <v>29</v>
      </c>
      <c r="I5" t="s">
        <v>20</v>
      </c>
      <c r="J5" t="s">
        <v>36</v>
      </c>
      <c r="K5" t="s">
        <v>32</v>
      </c>
      <c r="L5" t="s">
        <v>22</v>
      </c>
      <c r="M5" t="s">
        <v>27</v>
      </c>
    </row>
    <row r="6" spans="1:14" ht="12.75">
      <c r="A6" t="str">
        <f>HYPERLINK("http://www.onsemi.com/PowerSolutions/product.do?id=NSBA144EDP6T5G","NSBA144EDP6T5G")</f>
        <v>NSBA144EDP6T5G</v>
      </c>
      <c r="B6" t="str">
        <f>HYPERLINK("http://www.onsemi.com/pub/Collateral/NSBA114EDP6.PDF","NSBA114EDP6 (114.0kB)")</f>
        <v>NSBA114EDP6 (114.0kB)</v>
      </c>
      <c r="C6" t="s">
        <v>14</v>
      </c>
      <c r="D6" t="s">
        <v>15</v>
      </c>
      <c r="E6" t="s">
        <v>16</v>
      </c>
      <c r="M6" t="s">
        <v>23</v>
      </c>
      <c r="N6" t="s">
        <v>24</v>
      </c>
    </row>
    <row r="7" spans="1:14" ht="12.75">
      <c r="A7" t="str">
        <f>HYPERLINK("http://www.onsemi.com/PowerSolutions/product.do?id=NSBA144EF3T5G","NSBA144EF3T5G")</f>
        <v>NSBA144EF3T5G</v>
      </c>
      <c r="B7" t="str">
        <f>HYPERLINK("http://www.onsemi.com/pub/Collateral/NSBA114EF3-D.PDF","NSBA114EF3/D (112.0kB)")</f>
        <v>NSBA114EF3/D (112.0kB)</v>
      </c>
      <c r="C7" t="s">
        <v>14</v>
      </c>
      <c r="D7" t="s">
        <v>15</v>
      </c>
      <c r="E7" t="s">
        <v>25</v>
      </c>
      <c r="F7" t="s">
        <v>17</v>
      </c>
      <c r="G7" t="s">
        <v>18</v>
      </c>
      <c r="H7" t="s">
        <v>29</v>
      </c>
      <c r="I7" t="s">
        <v>36</v>
      </c>
      <c r="J7" t="s">
        <v>36</v>
      </c>
      <c r="K7" t="s">
        <v>21</v>
      </c>
      <c r="L7" t="s">
        <v>26</v>
      </c>
      <c r="M7" t="s">
        <v>27</v>
      </c>
      <c r="N7" t="s">
        <v>24</v>
      </c>
    </row>
    <row r="8" spans="1:14" ht="12.75">
      <c r="A8" t="str">
        <f>HYPERLINK("http://www.onsemi.com/PowerSolutions/product.do?id=NSBC114EDP6T5G","NSBC114EDP6T5G")</f>
        <v>NSBC114EDP6T5G</v>
      </c>
      <c r="B8" t="str">
        <f>HYPERLINK("http://www.onsemi.com/pub/Collateral/NSBC114EDP6.PDF","NSBC114EDP6 (120.0kB)")</f>
        <v>NSBC114EDP6 (120.0kB)</v>
      </c>
      <c r="C8" t="s">
        <v>14</v>
      </c>
      <c r="D8" t="s">
        <v>15</v>
      </c>
      <c r="E8" t="s">
        <v>37</v>
      </c>
      <c r="F8" t="s">
        <v>17</v>
      </c>
      <c r="G8" t="s">
        <v>18</v>
      </c>
      <c r="H8" t="s">
        <v>19</v>
      </c>
      <c r="I8" t="s">
        <v>20</v>
      </c>
      <c r="J8" t="s">
        <v>20</v>
      </c>
      <c r="K8" t="s">
        <v>21</v>
      </c>
      <c r="L8" t="s">
        <v>38</v>
      </c>
      <c r="M8" t="s">
        <v>23</v>
      </c>
      <c r="N8" t="s">
        <v>24</v>
      </c>
    </row>
    <row r="9" spans="1:14" ht="12.75">
      <c r="A9" t="str">
        <f>HYPERLINK("http://www.onsemi.com/PowerSolutions/product.do?id=NSBC114EF3T5G","NSBC114EF3T5G")</f>
        <v>NSBC114EF3T5G</v>
      </c>
      <c r="B9" t="str">
        <f>HYPERLINK("http://www.onsemi.com/pub/Collateral/NSBC114EF3-D.PDF","NSBC114EF3/D (117.0kB)")</f>
        <v>NSBC114EF3/D (117.0kB)</v>
      </c>
      <c r="C9" t="s">
        <v>14</v>
      </c>
      <c r="D9" t="s">
        <v>15</v>
      </c>
      <c r="E9" t="s">
        <v>39</v>
      </c>
      <c r="F9" t="s">
        <v>17</v>
      </c>
      <c r="G9" t="s">
        <v>18</v>
      </c>
      <c r="H9" t="s">
        <v>19</v>
      </c>
      <c r="I9" t="s">
        <v>20</v>
      </c>
      <c r="J9" t="s">
        <v>20</v>
      </c>
      <c r="K9" t="s">
        <v>21</v>
      </c>
      <c r="L9" t="s">
        <v>40</v>
      </c>
      <c r="M9" t="s">
        <v>27</v>
      </c>
      <c r="N9" t="s">
        <v>24</v>
      </c>
    </row>
    <row r="10" spans="1:14" ht="12.75">
      <c r="A10" t="str">
        <f>HYPERLINK("http://www.onsemi.com/PowerSolutions/product.do?id=NSBC114EPDP6T5G","NSBC114EPDP6T5G")</f>
        <v>NSBC114EPDP6T5G</v>
      </c>
      <c r="B10" t="str">
        <f>HYPERLINK("http://www.onsemi.com/pub/Collateral/NSBC114EPDP6.PDF","NSBC114EPDP6 (100.0kB)")</f>
        <v>NSBC114EPDP6 (100.0kB)</v>
      </c>
      <c r="C10" t="s">
        <v>14</v>
      </c>
      <c r="D10" t="s">
        <v>15</v>
      </c>
      <c r="E10" t="s">
        <v>41</v>
      </c>
      <c r="F10" t="s">
        <v>17</v>
      </c>
      <c r="G10" t="s">
        <v>18</v>
      </c>
      <c r="H10" t="s">
        <v>19</v>
      </c>
      <c r="I10" t="s">
        <v>20</v>
      </c>
      <c r="J10" t="s">
        <v>20</v>
      </c>
      <c r="K10" t="s">
        <v>21</v>
      </c>
      <c r="L10" t="s">
        <v>42</v>
      </c>
      <c r="M10" t="s">
        <v>23</v>
      </c>
      <c r="N10" t="s">
        <v>24</v>
      </c>
    </row>
    <row r="11" spans="1:14" ht="12.75">
      <c r="A11" t="str">
        <f>HYPERLINK("http://www.onsemi.com/PowerSolutions/product.do?id=NSBC114YDP6T5G","NSBC114YDP6T5G")</f>
        <v>NSBC114YDP6T5G</v>
      </c>
      <c r="B11" t="str">
        <f>HYPERLINK("http://www.onsemi.com/pub/Collateral/NSBC114EDP6-D.PDF","NSBC114EDP6/D (99.0kB)")</f>
        <v>NSBC114EDP6/D (99.0kB)</v>
      </c>
      <c r="C11" t="s">
        <v>14</v>
      </c>
      <c r="D11" t="s">
        <v>15</v>
      </c>
      <c r="E11" t="s">
        <v>43</v>
      </c>
      <c r="F11" t="s">
        <v>17</v>
      </c>
      <c r="G11" t="s">
        <v>18</v>
      </c>
      <c r="H11" t="s">
        <v>29</v>
      </c>
      <c r="I11" t="s">
        <v>30</v>
      </c>
      <c r="J11" t="s">
        <v>31</v>
      </c>
      <c r="K11" t="s">
        <v>32</v>
      </c>
      <c r="L11" t="s">
        <v>38</v>
      </c>
      <c r="M11" t="s">
        <v>23</v>
      </c>
    </row>
    <row r="12" spans="1:14" ht="12.75">
      <c r="A12" t="str">
        <f>HYPERLINK("http://www.onsemi.com/PowerSolutions/product.do?id=NSBC114YF3T5G","NSBC114YF3T5G")</f>
        <v>NSBC114YF3T5G</v>
      </c>
      <c r="B12" t="str">
        <f>HYPERLINK("http://www.onsemi.com/pub/Collateral/NSBC114EF3-D.PDF","NSBC114EF3/D (117.0kB)")</f>
        <v>NSBC114EF3/D (117.0kB)</v>
      </c>
      <c r="C12" t="s">
        <v>14</v>
      </c>
      <c r="D12" t="s">
        <v>15</v>
      </c>
      <c r="E12" t="s">
        <v>34</v>
      </c>
      <c r="F12" t="s">
        <v>17</v>
      </c>
      <c r="G12" t="s">
        <v>35</v>
      </c>
      <c r="H12" t="s">
        <v>29</v>
      </c>
      <c r="I12" t="s">
        <v>20</v>
      </c>
      <c r="J12" t="s">
        <v>36</v>
      </c>
      <c r="K12" t="s">
        <v>32</v>
      </c>
      <c r="L12" t="s">
        <v>38</v>
      </c>
      <c r="M12" t="s">
        <v>27</v>
      </c>
    </row>
    <row r="13" spans="1:14" ht="12.75">
      <c r="A13" t="str">
        <f>HYPERLINK("http://www.onsemi.com/PowerSolutions/product.do?id=NSBC114YPDP6T5G","NSBC114YPDP6T5G")</f>
        <v>NSBC114YPDP6T5G</v>
      </c>
      <c r="B13" t="str">
        <f>HYPERLINK("http://www.onsemi.com/pub/Collateral/NSBC114EPDP6-D.PDF","NSBC114EPDP6/D (100.0kB)")</f>
        <v>NSBC114EPDP6/D (100.0kB)</v>
      </c>
      <c r="C13" t="s">
        <v>14</v>
      </c>
      <c r="D13" t="s">
        <v>15</v>
      </c>
      <c r="E13" t="s">
        <v>44</v>
      </c>
      <c r="F13" t="s">
        <v>17</v>
      </c>
      <c r="G13" t="s">
        <v>18</v>
      </c>
      <c r="H13" t="s">
        <v>29</v>
      </c>
      <c r="I13" t="s">
        <v>30</v>
      </c>
      <c r="J13" t="s">
        <v>31</v>
      </c>
      <c r="K13" t="s">
        <v>32</v>
      </c>
      <c r="L13" t="s">
        <v>42</v>
      </c>
      <c r="M13" t="s">
        <v>23</v>
      </c>
    </row>
    <row r="14" spans="1:14" ht="12.75">
      <c r="A14" t="str">
        <f>HYPERLINK("http://www.onsemi.com/PowerSolutions/product.do?id=NSBC115TPDP6T5G","NSBC115TPDP6T5G")</f>
        <v>NSBC115TPDP6T5G</v>
      </c>
      <c r="B14" t="str">
        <f>HYPERLINK("http://www.onsemi.com/pub/Collateral/NSBC114EPDP6.PDF","NSBC114EPDP6 (100.0kB)")</f>
        <v>NSBC114EPDP6 (100.0kB)</v>
      </c>
      <c r="C14" t="s">
        <v>14</v>
      </c>
      <c r="D14" t="s">
        <v>15</v>
      </c>
      <c r="E14" t="s">
        <v>41</v>
      </c>
      <c r="M14" t="s">
        <v>23</v>
      </c>
      <c r="N14" t="s">
        <v>24</v>
      </c>
    </row>
    <row r="15" spans="1:14" ht="12.75">
      <c r="A15" t="str">
        <f>HYPERLINK("http://www.onsemi.com/PowerSolutions/product.do?id=NSBC144EDP6T5G","NSBC144EDP6T5G")</f>
        <v>NSBC144EDP6T5G</v>
      </c>
      <c r="B15" t="str">
        <f>HYPERLINK("http://www.onsemi.com/pub/Collateral/NSBC114EDP6.PDF","NSBC114EDP6 (120.0kB)")</f>
        <v>NSBC114EDP6 (120.0kB)</v>
      </c>
      <c r="C15" t="s">
        <v>14</v>
      </c>
      <c r="D15" t="s">
        <v>15</v>
      </c>
      <c r="E15" t="s">
        <v>37</v>
      </c>
      <c r="F15" t="s">
        <v>17</v>
      </c>
      <c r="G15" t="s">
        <v>18</v>
      </c>
      <c r="H15" t="s">
        <v>29</v>
      </c>
      <c r="I15" t="s">
        <v>36</v>
      </c>
      <c r="J15" t="s">
        <v>36</v>
      </c>
      <c r="K15" t="s">
        <v>21</v>
      </c>
      <c r="L15" t="s">
        <v>38</v>
      </c>
      <c r="M15" t="s">
        <v>23</v>
      </c>
      <c r="N15" t="s">
        <v>24</v>
      </c>
    </row>
    <row r="16" spans="1:14" ht="12.75">
      <c r="A16" t="str">
        <f>HYPERLINK("http://www.onsemi.com/PowerSolutions/product.do?id=NSBC144EF3T5G","NSBC144EF3T5G")</f>
        <v>NSBC144EF3T5G</v>
      </c>
      <c r="B16" t="str">
        <f>HYPERLINK("http://www.onsemi.com/pub/Collateral/NSBC114EF3-D.PDF","NSBC114EF3/D (117.0kB)")</f>
        <v>NSBC114EF3/D (117.0kB)</v>
      </c>
      <c r="C16" t="s">
        <v>14</v>
      </c>
      <c r="D16" t="s">
        <v>15</v>
      </c>
      <c r="E16" t="s">
        <v>45</v>
      </c>
      <c r="F16" t="s">
        <v>17</v>
      </c>
      <c r="G16" t="s">
        <v>18</v>
      </c>
      <c r="H16" t="s">
        <v>29</v>
      </c>
      <c r="I16" t="s">
        <v>36</v>
      </c>
      <c r="J16" t="s">
        <v>36</v>
      </c>
      <c r="K16" t="s">
        <v>21</v>
      </c>
      <c r="L16" t="s">
        <v>40</v>
      </c>
      <c r="M16" t="s">
        <v>27</v>
      </c>
      <c r="N16" t="s">
        <v>24</v>
      </c>
    </row>
    <row r="17" spans="1:14" ht="12.75">
      <c r="A17" t="str">
        <f>HYPERLINK("http://www.onsemi.com/PowerSolutions/product.do?id=NSBC144EPDP6T5G","NSBC144EPDP6T5G")</f>
        <v>NSBC144EPDP6T5G</v>
      </c>
      <c r="B17" t="str">
        <f>HYPERLINK("http://www.onsemi.com/pub/Collateral/NSBC114EPDP6.PDF","NSBC114EPDP6 (100.0kB)")</f>
        <v>NSBC114EPDP6 (100.0kB)</v>
      </c>
      <c r="C17" t="s">
        <v>14</v>
      </c>
      <c r="D17" t="s">
        <v>15</v>
      </c>
      <c r="E17" t="s">
        <v>41</v>
      </c>
      <c r="F17" t="s">
        <v>17</v>
      </c>
      <c r="G17" t="s">
        <v>18</v>
      </c>
      <c r="H17" t="s">
        <v>29</v>
      </c>
      <c r="I17" t="s">
        <v>36</v>
      </c>
      <c r="J17" t="s">
        <v>36</v>
      </c>
      <c r="K17" t="s">
        <v>21</v>
      </c>
      <c r="L17" t="s">
        <v>42</v>
      </c>
      <c r="M17" t="s">
        <v>23</v>
      </c>
      <c r="N17" t="s">
        <v>24</v>
      </c>
    </row>
    <row r="18" spans="1:14" ht="12.75">
      <c r="A18" t="str">
        <f>HYPERLINK("http://www.onsemi.com/PowerSolutions/product.do?id=DTA114EET1","DTA114EET1")</f>
        <v>DTA114EET1</v>
      </c>
      <c r="B18" t="str">
        <f>HYPERLINK("http://www.onsemi.com/pub/Collateral/DTA114EET1-D.PDF","DTA114EET1/D (108.0kB)")</f>
        <v>DTA114EET1/D (108.0kB)</v>
      </c>
      <c r="C18" t="s">
        <v>46</v>
      </c>
      <c r="D18" t="s">
        <v>47</v>
      </c>
      <c r="E18" t="s">
        <v>48</v>
      </c>
      <c r="F18" t="s">
        <v>17</v>
      </c>
      <c r="G18" t="s">
        <v>18</v>
      </c>
      <c r="H18" t="s">
        <v>19</v>
      </c>
      <c r="I18" t="s">
        <v>30</v>
      </c>
      <c r="J18" t="s">
        <v>30</v>
      </c>
      <c r="K18" t="s">
        <v>21</v>
      </c>
      <c r="L18" t="s">
        <v>26</v>
      </c>
      <c r="M18" t="s">
        <v>49</v>
      </c>
      <c r="N18" t="s">
        <v>24</v>
      </c>
    </row>
    <row r="19" spans="1:14" ht="12.75">
      <c r="A19" t="str">
        <f>HYPERLINK("http://www.onsemi.com/PowerSolutions/product.do?id=DTA114EET1G","DTA114EET1G")</f>
        <v>DTA114EET1G</v>
      </c>
      <c r="B19" t="str">
        <f>HYPERLINK("http://www.onsemi.com/pub/Collateral/DTA114EET1-D.PDF","DTA114EET1/D (108.0kB)")</f>
        <v>DTA114EET1/D (108.0kB)</v>
      </c>
      <c r="C19" t="s">
        <v>14</v>
      </c>
      <c r="D19" t="s">
        <v>47</v>
      </c>
      <c r="E19" t="s">
        <v>48</v>
      </c>
      <c r="F19" t="s">
        <v>17</v>
      </c>
      <c r="G19" t="s">
        <v>18</v>
      </c>
      <c r="H19" t="s">
        <v>19</v>
      </c>
      <c r="I19" t="s">
        <v>30</v>
      </c>
      <c r="J19" t="s">
        <v>30</v>
      </c>
      <c r="K19" t="s">
        <v>21</v>
      </c>
      <c r="L19" t="s">
        <v>26</v>
      </c>
      <c r="M19" t="s">
        <v>49</v>
      </c>
      <c r="N19" t="s">
        <v>24</v>
      </c>
    </row>
    <row r="20" spans="1:14" ht="12.75">
      <c r="A20" t="str">
        <f>HYPERLINK("http://www.onsemi.com/PowerSolutions/product.do?id=DTA114EM3T5G","DTA114EM3T5G")</f>
        <v>DTA114EM3T5G</v>
      </c>
      <c r="B20" t="str">
        <f>HYPERLINK("http://www.onsemi.com/pub/Collateral/DTA114EM3-D.PDF","DTA114EM3/D (96.0kB)")</f>
        <v>DTA114EM3/D (96.0kB)</v>
      </c>
      <c r="C20" t="s">
        <v>14</v>
      </c>
      <c r="D20" t="s">
        <v>47</v>
      </c>
      <c r="E20" t="s">
        <v>48</v>
      </c>
      <c r="F20" t="s">
        <v>17</v>
      </c>
      <c r="G20" t="s">
        <v>18</v>
      </c>
      <c r="H20" t="s">
        <v>19</v>
      </c>
      <c r="I20" t="s">
        <v>30</v>
      </c>
      <c r="J20" t="s">
        <v>30</v>
      </c>
      <c r="K20" t="s">
        <v>21</v>
      </c>
      <c r="L20" t="s">
        <v>26</v>
      </c>
      <c r="M20" t="s">
        <v>50</v>
      </c>
      <c r="N20" t="s">
        <v>51</v>
      </c>
    </row>
    <row r="21" spans="1:14" ht="12.75">
      <c r="A21" t="str">
        <f>HYPERLINK("http://www.onsemi.com/PowerSolutions/product.do?id=DTA114TET1G","DTA114TET1G")</f>
        <v>DTA114TET1G</v>
      </c>
      <c r="B21" t="str">
        <f>HYPERLINK("http://www.onsemi.com/pub/Collateral/DTA114EET1-D.PDF","DTA114EET1/D (108.0kB)")</f>
        <v>DTA114EET1/D (108.0kB)</v>
      </c>
      <c r="C21" t="s">
        <v>14</v>
      </c>
      <c r="D21" t="s">
        <v>47</v>
      </c>
      <c r="E21" t="s">
        <v>48</v>
      </c>
      <c r="F21" t="s">
        <v>17</v>
      </c>
      <c r="G21" t="s">
        <v>18</v>
      </c>
      <c r="H21" t="s">
        <v>52</v>
      </c>
      <c r="I21" t="s">
        <v>30</v>
      </c>
      <c r="J21" t="s">
        <v>53</v>
      </c>
      <c r="L21" t="s">
        <v>26</v>
      </c>
      <c r="M21" t="s">
        <v>49</v>
      </c>
      <c r="N21" t="s">
        <v>24</v>
      </c>
    </row>
    <row r="22" spans="1:14" ht="12.75">
      <c r="A22" t="str">
        <f>HYPERLINK("http://www.onsemi.com/PowerSolutions/product.do?id=DTA114TM3T5G","DTA114TM3T5G")</f>
        <v>DTA114TM3T5G</v>
      </c>
      <c r="B22" t="str">
        <f>HYPERLINK("http://www.onsemi.com/pub/Collateral/DTA114EM3-D.PDF","DTA114EM3/D (96.0kB)")</f>
        <v>DTA114EM3/D (96.0kB)</v>
      </c>
      <c r="C22" t="s">
        <v>14</v>
      </c>
      <c r="D22" t="s">
        <v>47</v>
      </c>
      <c r="E22" t="s">
        <v>48</v>
      </c>
      <c r="F22" t="s">
        <v>17</v>
      </c>
      <c r="G22" t="s">
        <v>18</v>
      </c>
      <c r="H22" t="s">
        <v>52</v>
      </c>
      <c r="I22" t="s">
        <v>30</v>
      </c>
      <c r="J22" t="s">
        <v>53</v>
      </c>
      <c r="K22" t="s">
        <v>54</v>
      </c>
      <c r="L22" t="s">
        <v>26</v>
      </c>
      <c r="M22" t="s">
        <v>50</v>
      </c>
      <c r="N22" t="s">
        <v>55</v>
      </c>
    </row>
    <row r="23" spans="1:14" ht="12.75">
      <c r="A23" t="str">
        <f>HYPERLINK("http://www.onsemi.com/PowerSolutions/product.do?id=DTA114YET1G","DTA114YET1G")</f>
        <v>DTA114YET1G</v>
      </c>
      <c r="B23" t="str">
        <f>HYPERLINK("http://www.onsemi.com/pub/Collateral/DTA114EET1-D.PDF","DTA114EET1/D (108.0kB)")</f>
        <v>DTA114EET1/D (108.0kB)</v>
      </c>
      <c r="C23" t="s">
        <v>14</v>
      </c>
      <c r="D23" t="s">
        <v>47</v>
      </c>
      <c r="E23" t="s">
        <v>48</v>
      </c>
      <c r="F23" t="s">
        <v>17</v>
      </c>
      <c r="G23" t="s">
        <v>18</v>
      </c>
      <c r="H23" t="s">
        <v>29</v>
      </c>
      <c r="I23" t="s">
        <v>30</v>
      </c>
      <c r="J23" t="s">
        <v>31</v>
      </c>
      <c r="K23" t="s">
        <v>56</v>
      </c>
      <c r="L23" t="s">
        <v>26</v>
      </c>
      <c r="M23" t="s">
        <v>49</v>
      </c>
      <c r="N23" t="s">
        <v>24</v>
      </c>
    </row>
    <row r="24" spans="1:14" ht="12.75">
      <c r="A24" t="str">
        <f>HYPERLINK("http://www.onsemi.com/PowerSolutions/product.do?id=DTA114YM3T5G","DTA114YM3T5G")</f>
        <v>DTA114YM3T5G</v>
      </c>
      <c r="B24" t="str">
        <f>HYPERLINK("http://www.onsemi.com/pub/Collateral/DTA114EM3-D.PDF","DTA114EM3/D (96.0kB)")</f>
        <v>DTA114EM3/D (96.0kB)</v>
      </c>
      <c r="C24" t="s">
        <v>14</v>
      </c>
      <c r="D24" t="s">
        <v>47</v>
      </c>
      <c r="E24" t="s">
        <v>48</v>
      </c>
      <c r="F24" t="s">
        <v>17</v>
      </c>
      <c r="G24" t="s">
        <v>18</v>
      </c>
      <c r="H24" t="s">
        <v>29</v>
      </c>
      <c r="I24" t="s">
        <v>30</v>
      </c>
      <c r="J24" t="s">
        <v>31</v>
      </c>
      <c r="K24" t="s">
        <v>56</v>
      </c>
      <c r="L24" t="s">
        <v>26</v>
      </c>
      <c r="M24" t="s">
        <v>50</v>
      </c>
      <c r="N24" t="s">
        <v>57</v>
      </c>
    </row>
    <row r="25" spans="1:14" ht="12.75">
      <c r="A25" t="str">
        <f>HYPERLINK("http://www.onsemi.com/PowerSolutions/product.do?id=DTA115EET1G","DTA115EET1G")</f>
        <v>DTA115EET1G</v>
      </c>
      <c r="B25" t="str">
        <f>HYPERLINK("http://www.onsemi.com/pub/Collateral/DTA114EET1-D.PDF","DTA114EET1/D (108.0kB)")</f>
        <v>DTA114EET1/D (108.0kB)</v>
      </c>
      <c r="C25" t="s">
        <v>14</v>
      </c>
      <c r="D25" t="s">
        <v>47</v>
      </c>
      <c r="E25" t="s">
        <v>48</v>
      </c>
      <c r="F25" t="s">
        <v>17</v>
      </c>
      <c r="G25" t="s">
        <v>18</v>
      </c>
      <c r="H25" t="s">
        <v>29</v>
      </c>
      <c r="I25" t="s">
        <v>58</v>
      </c>
      <c r="J25" t="s">
        <v>58</v>
      </c>
      <c r="K25" t="s">
        <v>21</v>
      </c>
      <c r="L25" t="s">
        <v>26</v>
      </c>
      <c r="M25" t="s">
        <v>49</v>
      </c>
      <c r="N25" t="s">
        <v>24</v>
      </c>
    </row>
    <row r="26" spans="1:14" ht="12.75">
      <c r="A26" t="str">
        <f>HYPERLINK("http://www.onsemi.com/PowerSolutions/product.do?id=DTA115EM3T5G","DTA115EM3T5G")</f>
        <v>DTA115EM3T5G</v>
      </c>
      <c r="B26" t="str">
        <f>HYPERLINK("http://www.onsemi.com/pub/Collateral/DTA114EM3-D.PDF","DTA114EM3/D (96.0kB)")</f>
        <v>DTA114EM3/D (96.0kB)</v>
      </c>
      <c r="C26" t="s">
        <v>14</v>
      </c>
      <c r="D26" t="s">
        <v>47</v>
      </c>
      <c r="E26" t="s">
        <v>48</v>
      </c>
      <c r="F26" t="s">
        <v>17</v>
      </c>
      <c r="G26" t="s">
        <v>18</v>
      </c>
      <c r="H26" t="s">
        <v>29</v>
      </c>
      <c r="I26" t="s">
        <v>58</v>
      </c>
      <c r="J26" t="s">
        <v>58</v>
      </c>
      <c r="K26" t="s">
        <v>21</v>
      </c>
      <c r="L26" t="s">
        <v>26</v>
      </c>
      <c r="M26" t="s">
        <v>50</v>
      </c>
      <c r="N26" t="s">
        <v>57</v>
      </c>
    </row>
    <row r="27" spans="1:14" ht="12.75">
      <c r="A27" t="str">
        <f>HYPERLINK("http://www.onsemi.com/PowerSolutions/product.do?id=DTA123EM3T5G","DTA123EM3T5G")</f>
        <v>DTA123EM3T5G</v>
      </c>
      <c r="B27" t="str">
        <f>HYPERLINK("http://www.onsemi.com/pub/Collateral/DTA114EM3-D.PDF","DTA114EM3/D (96.0kB)")</f>
        <v>DTA114EM3/D (96.0kB)</v>
      </c>
      <c r="C27" t="s">
        <v>14</v>
      </c>
      <c r="D27" t="s">
        <v>47</v>
      </c>
      <c r="E27" t="s">
        <v>48</v>
      </c>
      <c r="F27" t="s">
        <v>17</v>
      </c>
      <c r="G27" t="s">
        <v>18</v>
      </c>
      <c r="H27" t="s">
        <v>59</v>
      </c>
      <c r="I27" t="s">
        <v>60</v>
      </c>
      <c r="J27" t="s">
        <v>60</v>
      </c>
      <c r="K27" t="s">
        <v>21</v>
      </c>
      <c r="L27" t="s">
        <v>26</v>
      </c>
      <c r="M27" t="s">
        <v>50</v>
      </c>
      <c r="N27" t="s">
        <v>61</v>
      </c>
    </row>
    <row r="28" spans="1:14" ht="12.75">
      <c r="A28" t="str">
        <f>HYPERLINK("http://www.onsemi.com/PowerSolutions/product.do?id=DTA124EM3T5G","DTA124EM3T5G")</f>
        <v>DTA124EM3T5G</v>
      </c>
      <c r="B28" t="str">
        <f>HYPERLINK("http://www.onsemi.com/pub/Collateral/DTA114EM3-D.PDF","DTA114EM3/D (96.0kB)")</f>
        <v>DTA114EM3/D (96.0kB)</v>
      </c>
      <c r="C28" t="s">
        <v>14</v>
      </c>
      <c r="D28" t="s">
        <v>47</v>
      </c>
      <c r="E28" t="s">
        <v>48</v>
      </c>
      <c r="F28" t="s">
        <v>17</v>
      </c>
      <c r="G28" t="s">
        <v>18</v>
      </c>
      <c r="H28" t="s">
        <v>62</v>
      </c>
      <c r="I28" t="s">
        <v>63</v>
      </c>
      <c r="J28" t="s">
        <v>63</v>
      </c>
      <c r="K28" t="s">
        <v>21</v>
      </c>
      <c r="L28" t="s">
        <v>26</v>
      </c>
      <c r="M28" t="s">
        <v>50</v>
      </c>
      <c r="N28" t="s">
        <v>64</v>
      </c>
    </row>
    <row r="29" spans="1:14" ht="12.75">
      <c r="A29" t="str">
        <f>HYPERLINK("http://www.onsemi.com/PowerSolutions/product.do?id=DTA124XM3T5G","DTA124XM3T5G")</f>
        <v>DTA124XM3T5G</v>
      </c>
      <c r="B29" t="str">
        <f>HYPERLINK("http://www.onsemi.com/pub/Collateral/DTA114EM3-D.PDF","DTA114EM3/D (96.0kB)")</f>
        <v>DTA114EM3/D (96.0kB)</v>
      </c>
      <c r="C29" t="s">
        <v>14</v>
      </c>
      <c r="D29" t="s">
        <v>47</v>
      </c>
      <c r="E29" t="s">
        <v>48</v>
      </c>
      <c r="F29" t="s">
        <v>17</v>
      </c>
      <c r="G29" t="s">
        <v>18</v>
      </c>
      <c r="H29" t="s">
        <v>29</v>
      </c>
      <c r="I29" t="s">
        <v>63</v>
      </c>
      <c r="J29" t="s">
        <v>31</v>
      </c>
      <c r="K29" t="s">
        <v>65</v>
      </c>
      <c r="L29" t="s">
        <v>26</v>
      </c>
      <c r="M29" t="s">
        <v>50</v>
      </c>
      <c r="N29" t="s">
        <v>66</v>
      </c>
    </row>
    <row r="30" spans="1:14" ht="12.75">
      <c r="A30" t="str">
        <f>HYPERLINK("http://www.onsemi.com/PowerSolutions/product.do?id=DTA143EET1G","DTA143EET1G")</f>
        <v>DTA143EET1G</v>
      </c>
      <c r="B30" t="str">
        <f>HYPERLINK("http://www.onsemi.com/pub/Collateral/DTA114EET1-D.PDF","DTA114EET1/D (108.0kB)")</f>
        <v>DTA114EET1/D (108.0kB)</v>
      </c>
      <c r="C30" t="s">
        <v>14</v>
      </c>
      <c r="D30" t="s">
        <v>47</v>
      </c>
      <c r="E30" t="s">
        <v>48</v>
      </c>
      <c r="F30" t="s">
        <v>17</v>
      </c>
      <c r="G30" t="s">
        <v>18</v>
      </c>
      <c r="H30" t="s">
        <v>67</v>
      </c>
      <c r="I30" t="s">
        <v>68</v>
      </c>
      <c r="J30" t="s">
        <v>68</v>
      </c>
      <c r="K30" t="s">
        <v>21</v>
      </c>
      <c r="L30" t="s">
        <v>26</v>
      </c>
      <c r="M30" t="s">
        <v>49</v>
      </c>
      <c r="N30" t="s">
        <v>24</v>
      </c>
    </row>
    <row r="31" spans="1:14" ht="12.75">
      <c r="A31" t="str">
        <f>HYPERLINK("http://www.onsemi.com/PowerSolutions/product.do?id=DTA143EM3T5G","DTA143EM3T5G")</f>
        <v>DTA143EM3T5G</v>
      </c>
      <c r="B31" t="str">
        <f>HYPERLINK("http://www.onsemi.com/pub/Collateral/DTA114EM3-D.PDF","DTA114EM3/D (96.0kB)")</f>
        <v>DTA114EM3/D (96.0kB)</v>
      </c>
      <c r="C31" t="s">
        <v>14</v>
      </c>
      <c r="D31" t="s">
        <v>47</v>
      </c>
      <c r="E31" t="s">
        <v>48</v>
      </c>
      <c r="F31" t="s">
        <v>17</v>
      </c>
      <c r="G31" t="s">
        <v>18</v>
      </c>
      <c r="H31" t="s">
        <v>67</v>
      </c>
      <c r="I31" t="s">
        <v>68</v>
      </c>
      <c r="J31" t="s">
        <v>68</v>
      </c>
      <c r="K31" t="s">
        <v>21</v>
      </c>
      <c r="L31" t="s">
        <v>26</v>
      </c>
      <c r="M31" t="s">
        <v>50</v>
      </c>
      <c r="N31" t="s">
        <v>57</v>
      </c>
    </row>
    <row r="32" spans="1:14" ht="12.75">
      <c r="A32" t="str">
        <f>HYPERLINK("http://www.onsemi.com/PowerSolutions/product.do?id=DTA143TM3T5G","DTA143TM3T5G")</f>
        <v>DTA143TM3T5G</v>
      </c>
      <c r="B32" t="str">
        <f>HYPERLINK("http://www.onsemi.com/pub/Collateral/DTA114EM3-D.PDF","DTA114EM3/D (96.0kB)")</f>
        <v>DTA114EM3/D (96.0kB)</v>
      </c>
      <c r="C32" t="s">
        <v>14</v>
      </c>
      <c r="D32" t="s">
        <v>47</v>
      </c>
      <c r="E32" t="s">
        <v>48</v>
      </c>
      <c r="F32" t="s">
        <v>17</v>
      </c>
      <c r="G32" t="s">
        <v>18</v>
      </c>
      <c r="H32" t="s">
        <v>52</v>
      </c>
      <c r="I32" t="s">
        <v>68</v>
      </c>
      <c r="J32" t="s">
        <v>53</v>
      </c>
      <c r="K32" t="s">
        <v>54</v>
      </c>
      <c r="L32" t="s">
        <v>26</v>
      </c>
      <c r="M32" t="s">
        <v>50</v>
      </c>
      <c r="N32" t="s">
        <v>69</v>
      </c>
    </row>
    <row r="33" spans="1:14" ht="12.75">
      <c r="A33" t="str">
        <f>HYPERLINK("http://www.onsemi.com/PowerSolutions/product.do?id=DTA143ZET1G","DTA143ZET1G")</f>
        <v>DTA143ZET1G</v>
      </c>
      <c r="B33" t="str">
        <f>HYPERLINK("http://www.onsemi.com/pub/Collateral/DTA114EET1-D.PDF","DTA114EET1/D (108.0kB)")</f>
        <v>DTA114EET1/D (108.0kB)</v>
      </c>
      <c r="C33" t="s">
        <v>14</v>
      </c>
      <c r="D33" t="s">
        <v>47</v>
      </c>
      <c r="E33" t="s">
        <v>48</v>
      </c>
      <c r="F33" t="s">
        <v>17</v>
      </c>
      <c r="G33" t="s">
        <v>18</v>
      </c>
      <c r="H33" t="s">
        <v>29</v>
      </c>
      <c r="I33" t="s">
        <v>68</v>
      </c>
      <c r="J33" t="s">
        <v>31</v>
      </c>
      <c r="K33" t="s">
        <v>70</v>
      </c>
      <c r="L33" t="s">
        <v>26</v>
      </c>
      <c r="M33" t="s">
        <v>49</v>
      </c>
      <c r="N33" t="s">
        <v>24</v>
      </c>
    </row>
    <row r="34" spans="1:14" ht="12.75">
      <c r="A34" t="str">
        <f>HYPERLINK("http://www.onsemi.com/PowerSolutions/product.do?id=DTA143ZM3T5G","DTA143ZM3T5G")</f>
        <v>DTA143ZM3T5G</v>
      </c>
      <c r="B34" t="str">
        <f>HYPERLINK("http://www.onsemi.com/pub/Collateral/DTA114EM3-D.PDF","DTA114EM3/D (96.0kB)")</f>
        <v>DTA114EM3/D (96.0kB)</v>
      </c>
      <c r="C34" t="s">
        <v>14</v>
      </c>
      <c r="D34" t="s">
        <v>47</v>
      </c>
      <c r="E34" t="s">
        <v>48</v>
      </c>
      <c r="F34" t="s">
        <v>17</v>
      </c>
      <c r="G34" t="s">
        <v>18</v>
      </c>
      <c r="H34" t="s">
        <v>29</v>
      </c>
      <c r="I34" t="s">
        <v>68</v>
      </c>
      <c r="J34" t="s">
        <v>31</v>
      </c>
      <c r="K34" t="s">
        <v>70</v>
      </c>
      <c r="L34" t="s">
        <v>26</v>
      </c>
      <c r="M34" t="s">
        <v>50</v>
      </c>
      <c r="N34" t="s">
        <v>57</v>
      </c>
    </row>
    <row r="35" spans="1:14" ht="12.75">
      <c r="A35" t="str">
        <f>HYPERLINK("http://www.onsemi.com/PowerSolutions/product.do?id=DTA144EET1G","DTA144EET1G")</f>
        <v>DTA144EET1G</v>
      </c>
      <c r="B35" t="str">
        <f>HYPERLINK("http://www.onsemi.com/pub/Collateral/DTA114EET1-D.PDF","DTA114EET1/D (108.0kB)")</f>
        <v>DTA114EET1/D (108.0kB)</v>
      </c>
      <c r="C35" t="s">
        <v>14</v>
      </c>
      <c r="D35" t="s">
        <v>47</v>
      </c>
      <c r="E35" t="s">
        <v>48</v>
      </c>
      <c r="F35" t="s">
        <v>17</v>
      </c>
      <c r="G35" t="s">
        <v>18</v>
      </c>
      <c r="H35" t="s">
        <v>29</v>
      </c>
      <c r="I35" t="s">
        <v>31</v>
      </c>
      <c r="J35" t="s">
        <v>31</v>
      </c>
      <c r="K35" t="s">
        <v>21</v>
      </c>
      <c r="L35" t="s">
        <v>26</v>
      </c>
      <c r="M35" t="s">
        <v>49</v>
      </c>
      <c r="N35" t="s">
        <v>24</v>
      </c>
    </row>
    <row r="36" spans="1:14" ht="12.75">
      <c r="A36" t="str">
        <f>HYPERLINK("http://www.onsemi.com/PowerSolutions/product.do?id=DTA144EM3T5G","DTA144EM3T5G")</f>
        <v>DTA144EM3T5G</v>
      </c>
      <c r="B36" t="str">
        <f>HYPERLINK("http://www.onsemi.com/pub/Collateral/DTA114EM3-D.PDF","DTA114EM3/D (96.0kB)")</f>
        <v>DTA114EM3/D (96.0kB)</v>
      </c>
      <c r="C36" t="s">
        <v>14</v>
      </c>
      <c r="D36" t="s">
        <v>47</v>
      </c>
      <c r="E36" t="s">
        <v>48</v>
      </c>
      <c r="F36" t="s">
        <v>17</v>
      </c>
      <c r="G36" t="s">
        <v>18</v>
      </c>
      <c r="H36" t="s">
        <v>71</v>
      </c>
      <c r="I36" t="s">
        <v>31</v>
      </c>
      <c r="J36" t="s">
        <v>31</v>
      </c>
      <c r="K36" t="s">
        <v>21</v>
      </c>
      <c r="L36" t="s">
        <v>26</v>
      </c>
      <c r="M36" t="s">
        <v>50</v>
      </c>
      <c r="N36" t="s">
        <v>72</v>
      </c>
    </row>
    <row r="37" spans="1:14" ht="12.75">
      <c r="A37" t="str">
        <f>HYPERLINK("http://www.onsemi.com/PowerSolutions/product.do?id=DTA144TM3T5G","DTA144TM3T5G")</f>
        <v>DTA144TM3T5G</v>
      </c>
      <c r="B37" t="str">
        <f>HYPERLINK("http://www.onsemi.com/pub/Collateral/DTA114EM3-D.PDF","DTA114EM3/D (96.0kB)")</f>
        <v>DTA114EM3/D (96.0kB)</v>
      </c>
      <c r="C37" t="s">
        <v>14</v>
      </c>
      <c r="D37" t="s">
        <v>47</v>
      </c>
      <c r="E37" t="s">
        <v>48</v>
      </c>
      <c r="F37" t="s">
        <v>17</v>
      </c>
      <c r="G37" t="s">
        <v>18</v>
      </c>
      <c r="H37" t="s">
        <v>71</v>
      </c>
      <c r="I37" t="s">
        <v>31</v>
      </c>
      <c r="J37" t="s">
        <v>31</v>
      </c>
      <c r="K37" t="s">
        <v>21</v>
      </c>
      <c r="L37" t="s">
        <v>26</v>
      </c>
      <c r="M37" t="s">
        <v>50</v>
      </c>
      <c r="N37" t="s">
        <v>57</v>
      </c>
    </row>
    <row r="38" spans="1:14" ht="12.75">
      <c r="A38" t="str">
        <f>HYPERLINK("http://www.onsemi.com/PowerSolutions/product.do?id=DTA144WM3T5G","DTA144WM3T5G")</f>
        <v>DTA144WM3T5G</v>
      </c>
      <c r="B38" t="str">
        <f>HYPERLINK("http://www.onsemi.com/pub/Collateral/DTA114EM3-D.PDF","DTA114EM3/D (96.0kB)")</f>
        <v>DTA114EM3/D (96.0kB)</v>
      </c>
      <c r="C38" t="s">
        <v>14</v>
      </c>
      <c r="D38" t="s">
        <v>47</v>
      </c>
      <c r="E38" t="s">
        <v>48</v>
      </c>
      <c r="F38" t="s">
        <v>17</v>
      </c>
      <c r="G38" t="s">
        <v>18</v>
      </c>
      <c r="H38" t="s">
        <v>29</v>
      </c>
      <c r="I38" t="s">
        <v>31</v>
      </c>
      <c r="J38" t="s">
        <v>63</v>
      </c>
      <c r="K38" t="s">
        <v>73</v>
      </c>
      <c r="L38" t="s">
        <v>26</v>
      </c>
      <c r="M38" t="s">
        <v>50</v>
      </c>
      <c r="N38" t="s">
        <v>74</v>
      </c>
    </row>
    <row r="39" spans="1:14" ht="12.75">
      <c r="A39" t="str">
        <f>HYPERLINK("http://www.onsemi.com/PowerSolutions/product.do?id=DTC114EET1G","DTC114EET1G")</f>
        <v>DTC114EET1G</v>
      </c>
      <c r="B39" t="str">
        <f>HYPERLINK("http://www.onsemi.com/pub/Collateral/DTC114EET1-D.PDF","DTC114EET1/D (92.0kB)")</f>
        <v>DTC114EET1/D (92.0kB)</v>
      </c>
      <c r="C39" t="s">
        <v>14</v>
      </c>
      <c r="D39" t="s">
        <v>47</v>
      </c>
      <c r="E39" t="s">
        <v>75</v>
      </c>
      <c r="F39" t="s">
        <v>17</v>
      </c>
      <c r="G39" t="s">
        <v>18</v>
      </c>
      <c r="H39" t="s">
        <v>19</v>
      </c>
      <c r="I39" t="s">
        <v>30</v>
      </c>
      <c r="J39" t="s">
        <v>30</v>
      </c>
      <c r="K39" t="s">
        <v>21</v>
      </c>
      <c r="L39" t="s">
        <v>40</v>
      </c>
      <c r="M39" t="s">
        <v>49</v>
      </c>
      <c r="N39" t="s">
        <v>24</v>
      </c>
    </row>
    <row r="40" spans="1:14" ht="12.75">
      <c r="A40" t="str">
        <f>HYPERLINK("http://www.onsemi.com/PowerSolutions/product.do?id=DTC114EM3T5G","DTC114EM3T5G")</f>
        <v>DTC114EM3T5G</v>
      </c>
      <c r="B40" t="str">
        <f>HYPERLINK("http://www.onsemi.com/pub/Collateral/DTC114EM3-D.PDF","DTC114EM3/D (81.0kB)")</f>
        <v>DTC114EM3/D (81.0kB)</v>
      </c>
      <c r="C40" t="s">
        <v>14</v>
      </c>
      <c r="D40" t="s">
        <v>47</v>
      </c>
      <c r="E40" t="s">
        <v>75</v>
      </c>
      <c r="F40" t="s">
        <v>17</v>
      </c>
      <c r="G40" t="s">
        <v>18</v>
      </c>
      <c r="H40" t="s">
        <v>19</v>
      </c>
      <c r="I40" t="s">
        <v>30</v>
      </c>
      <c r="J40" t="s">
        <v>30</v>
      </c>
      <c r="K40" t="s">
        <v>21</v>
      </c>
      <c r="L40" t="s">
        <v>40</v>
      </c>
      <c r="M40" t="s">
        <v>50</v>
      </c>
      <c r="N40" t="s">
        <v>76</v>
      </c>
    </row>
    <row r="41" spans="1:14" ht="12.75">
      <c r="A41" t="str">
        <f>HYPERLINK("http://www.onsemi.com/PowerSolutions/product.do?id=DTC114TM3T5G","DTC114TM3T5G")</f>
        <v>DTC114TM3T5G</v>
      </c>
      <c r="B41" t="str">
        <f>HYPERLINK("http://www.onsemi.com/pub/Collateral/DTC114EM3-D.PDF","DTC114EM3/D (81.0kB)")</f>
        <v>DTC114EM3/D (81.0kB)</v>
      </c>
      <c r="C41" t="s">
        <v>14</v>
      </c>
      <c r="D41" t="s">
        <v>47</v>
      </c>
      <c r="E41" t="s">
        <v>75</v>
      </c>
      <c r="F41" t="s">
        <v>17</v>
      </c>
      <c r="G41" t="s">
        <v>18</v>
      </c>
      <c r="H41" t="s">
        <v>52</v>
      </c>
      <c r="I41" t="s">
        <v>30</v>
      </c>
      <c r="J41" t="s">
        <v>53</v>
      </c>
      <c r="L41" t="s">
        <v>40</v>
      </c>
      <c r="M41" t="s">
        <v>50</v>
      </c>
      <c r="N41" t="s">
        <v>57</v>
      </c>
    </row>
    <row r="42" spans="1:14" ht="12.75">
      <c r="A42" t="str">
        <f>HYPERLINK("http://www.onsemi.com/PowerSolutions/product.do?id=DTC114YET1G","DTC114YET1G")</f>
        <v>DTC114YET1G</v>
      </c>
      <c r="B42" t="str">
        <f>HYPERLINK("http://www.onsemi.com/pub/Collateral/DTC114EET1-D.PDF","DTC114EET1/D (92.0kB)")</f>
        <v>DTC114EET1/D (92.0kB)</v>
      </c>
      <c r="C42" t="s">
        <v>14</v>
      </c>
      <c r="D42" t="s">
        <v>47</v>
      </c>
      <c r="E42" t="s">
        <v>75</v>
      </c>
      <c r="F42" t="s">
        <v>17</v>
      </c>
      <c r="G42" t="s">
        <v>18</v>
      </c>
      <c r="H42" t="s">
        <v>29</v>
      </c>
      <c r="I42" t="s">
        <v>30</v>
      </c>
      <c r="J42" t="s">
        <v>31</v>
      </c>
      <c r="K42" t="s">
        <v>56</v>
      </c>
      <c r="L42" t="s">
        <v>40</v>
      </c>
      <c r="M42" t="s">
        <v>49</v>
      </c>
      <c r="N42" t="s">
        <v>77</v>
      </c>
    </row>
    <row r="43" spans="1:14" ht="12.75">
      <c r="A43" t="str">
        <f>HYPERLINK("http://www.onsemi.com/PowerSolutions/product.do?id=DTC114YM3T5G","DTC114YM3T5G")</f>
        <v>DTC114YM3T5G</v>
      </c>
      <c r="B43" t="str">
        <f>HYPERLINK("http://www.onsemi.com/pub/Collateral/DTC114EM3-D.PDF","DTC114EM3/D (81.0kB)")</f>
        <v>DTC114EM3/D (81.0kB)</v>
      </c>
      <c r="C43" t="s">
        <v>14</v>
      </c>
      <c r="D43" t="s">
        <v>47</v>
      </c>
      <c r="E43" t="s">
        <v>75</v>
      </c>
      <c r="F43" t="s">
        <v>17</v>
      </c>
      <c r="G43" t="s">
        <v>18</v>
      </c>
      <c r="H43" t="s">
        <v>29</v>
      </c>
      <c r="I43" t="s">
        <v>30</v>
      </c>
      <c r="J43" t="s">
        <v>31</v>
      </c>
      <c r="K43" t="s">
        <v>56</v>
      </c>
      <c r="L43" t="s">
        <v>40</v>
      </c>
      <c r="M43" t="s">
        <v>50</v>
      </c>
      <c r="N43" t="s">
        <v>78</v>
      </c>
    </row>
    <row r="44" spans="1:14" ht="12.75">
      <c r="A44" t="str">
        <f>HYPERLINK("http://www.onsemi.com/PowerSolutions/product.do?id=DTC115EET1G","DTC115EET1G")</f>
        <v>DTC115EET1G</v>
      </c>
      <c r="B44" t="str">
        <f>HYPERLINK("http://www.onsemi.com/pub/Collateral/DTC114EET1-D.PDF","DTC114EET1/D (92.0kB)")</f>
        <v>DTC114EET1/D (92.0kB)</v>
      </c>
      <c r="C44" t="s">
        <v>14</v>
      </c>
      <c r="D44" t="s">
        <v>47</v>
      </c>
      <c r="E44" t="s">
        <v>75</v>
      </c>
      <c r="F44" t="s">
        <v>17</v>
      </c>
      <c r="G44" t="s">
        <v>18</v>
      </c>
      <c r="H44" t="s">
        <v>29</v>
      </c>
      <c r="I44" t="s">
        <v>58</v>
      </c>
      <c r="J44" t="s">
        <v>58</v>
      </c>
      <c r="K44" t="s">
        <v>21</v>
      </c>
      <c r="L44" t="s">
        <v>40</v>
      </c>
      <c r="M44" t="s">
        <v>49</v>
      </c>
      <c r="N44" t="s">
        <v>24</v>
      </c>
    </row>
    <row r="45" spans="1:14" ht="12.75">
      <c r="A45" t="str">
        <f>HYPERLINK("http://www.onsemi.com/PowerSolutions/product.do?id=DTC115EM3T5G","DTC115EM3T5G")</f>
        <v>DTC115EM3T5G</v>
      </c>
      <c r="B45" t="str">
        <f>HYPERLINK("http://www.onsemi.com/pub/Collateral/DTC114EM3-D.PDF","DTC114EM3/D (81.0kB)")</f>
        <v>DTC114EM3/D (81.0kB)</v>
      </c>
      <c r="C45" t="s">
        <v>14</v>
      </c>
      <c r="D45" t="s">
        <v>47</v>
      </c>
      <c r="E45" t="s">
        <v>75</v>
      </c>
      <c r="F45" t="s">
        <v>17</v>
      </c>
      <c r="G45" t="s">
        <v>18</v>
      </c>
      <c r="H45" t="s">
        <v>29</v>
      </c>
      <c r="I45" t="s">
        <v>58</v>
      </c>
      <c r="J45" t="s">
        <v>58</v>
      </c>
      <c r="K45" t="s">
        <v>21</v>
      </c>
      <c r="L45" t="s">
        <v>40</v>
      </c>
      <c r="M45" t="s">
        <v>50</v>
      </c>
      <c r="N45" t="s">
        <v>79</v>
      </c>
    </row>
    <row r="46" spans="1:14" ht="12.75">
      <c r="A46" t="str">
        <f>HYPERLINK("http://www.onsemi.com/PowerSolutions/product.do?id=DTC123EM3T5G","DTC123EM3T5G")</f>
        <v>DTC123EM3T5G</v>
      </c>
      <c r="B46" t="str">
        <f>HYPERLINK("http://www.onsemi.com/pub/Collateral/DTC114EM3-D.PDF","DTC114EM3/D (81.0kB)")</f>
        <v>DTC114EM3/D (81.0kB)</v>
      </c>
      <c r="C46" t="s">
        <v>14</v>
      </c>
      <c r="D46" t="s">
        <v>47</v>
      </c>
      <c r="E46" t="s">
        <v>75</v>
      </c>
      <c r="F46" t="s">
        <v>17</v>
      </c>
      <c r="G46" t="s">
        <v>18</v>
      </c>
      <c r="H46" t="s">
        <v>59</v>
      </c>
      <c r="I46" t="s">
        <v>60</v>
      </c>
      <c r="J46" t="s">
        <v>60</v>
      </c>
      <c r="K46" t="s">
        <v>21</v>
      </c>
      <c r="L46" t="s">
        <v>40</v>
      </c>
      <c r="M46" t="s">
        <v>50</v>
      </c>
      <c r="N46" t="s">
        <v>80</v>
      </c>
    </row>
    <row r="47" spans="1:14" ht="12.75">
      <c r="A47" t="str">
        <f>HYPERLINK("http://www.onsemi.com/PowerSolutions/product.do?id=DTC123JET1G","DTC123JET1G")</f>
        <v>DTC123JET1G</v>
      </c>
      <c r="B47" t="str">
        <f>HYPERLINK("http://www.onsemi.com/pub/Collateral/DTC114EET1-D.PDF","DTC114EET1/D (92.0kB)")</f>
        <v>DTC114EET1/D (92.0kB)</v>
      </c>
      <c r="C47" t="s">
        <v>14</v>
      </c>
      <c r="D47" t="s">
        <v>47</v>
      </c>
      <c r="E47" t="s">
        <v>75</v>
      </c>
      <c r="F47" t="s">
        <v>17</v>
      </c>
      <c r="G47" t="s">
        <v>18</v>
      </c>
      <c r="H47" t="s">
        <v>29</v>
      </c>
      <c r="I47" t="s">
        <v>60</v>
      </c>
      <c r="J47" t="s">
        <v>31</v>
      </c>
      <c r="K47" t="s">
        <v>81</v>
      </c>
      <c r="L47" t="s">
        <v>40</v>
      </c>
      <c r="M47" t="s">
        <v>49</v>
      </c>
      <c r="N47" t="s">
        <v>24</v>
      </c>
    </row>
    <row r="48" spans="1:14" ht="12.75">
      <c r="A48" t="str">
        <f>HYPERLINK("http://www.onsemi.com/PowerSolutions/product.do?id=DTC123JM3T5G","DTC123JM3T5G")</f>
        <v>DTC123JM3T5G</v>
      </c>
      <c r="B48" t="str">
        <f>HYPERLINK("http://www.onsemi.com/pub/Collateral/DTC114EM3-D.PDF","DTC114EM3/D (81.0kB)")</f>
        <v>DTC114EM3/D (81.0kB)</v>
      </c>
      <c r="C48" t="s">
        <v>14</v>
      </c>
      <c r="D48" t="s">
        <v>47</v>
      </c>
      <c r="E48" t="s">
        <v>75</v>
      </c>
      <c r="F48" t="s">
        <v>17</v>
      </c>
      <c r="G48" t="s">
        <v>18</v>
      </c>
      <c r="H48" t="s">
        <v>29</v>
      </c>
      <c r="I48" t="s">
        <v>60</v>
      </c>
      <c r="J48" t="s">
        <v>31</v>
      </c>
      <c r="K48" t="s">
        <v>82</v>
      </c>
      <c r="L48" t="s">
        <v>40</v>
      </c>
      <c r="M48" t="s">
        <v>50</v>
      </c>
      <c r="N48" t="s">
        <v>83</v>
      </c>
    </row>
    <row r="49" spans="1:14" ht="12.75">
      <c r="A49" t="str">
        <f>HYPERLINK("http://www.onsemi.com/PowerSolutions/product.do?id=DTC124EET1G","DTC124EET1G")</f>
        <v>DTC124EET1G</v>
      </c>
      <c r="B49" t="str">
        <f>HYPERLINK("http://www.onsemi.com/pub/Collateral/DTC114EET1-D.PDF","DTC114EET1/D (92.0kB)")</f>
        <v>DTC114EET1/D (92.0kB)</v>
      </c>
      <c r="C49" t="s">
        <v>14</v>
      </c>
      <c r="D49" t="s">
        <v>47</v>
      </c>
      <c r="E49" t="s">
        <v>75</v>
      </c>
      <c r="F49" t="s">
        <v>17</v>
      </c>
      <c r="G49" t="s">
        <v>18</v>
      </c>
      <c r="H49" t="s">
        <v>62</v>
      </c>
      <c r="I49" t="s">
        <v>63</v>
      </c>
      <c r="J49" t="s">
        <v>63</v>
      </c>
      <c r="K49" t="s">
        <v>21</v>
      </c>
      <c r="L49" t="s">
        <v>40</v>
      </c>
      <c r="M49" t="s">
        <v>49</v>
      </c>
      <c r="N49" t="s">
        <v>84</v>
      </c>
    </row>
    <row r="50" spans="1:14" ht="12.75">
      <c r="A50" t="str">
        <f>HYPERLINK("http://www.onsemi.com/PowerSolutions/product.do?id=DTC124EM3T5G","DTC124EM3T5G")</f>
        <v>DTC124EM3T5G</v>
      </c>
      <c r="B50" t="str">
        <f>HYPERLINK("http://www.onsemi.com/pub/Collateral/DTC114EM3-D.PDF","DTC114EM3/D (81.0kB)")</f>
        <v>DTC114EM3/D (81.0kB)</v>
      </c>
      <c r="C50" t="s">
        <v>14</v>
      </c>
      <c r="D50" t="s">
        <v>47</v>
      </c>
      <c r="E50" t="s">
        <v>75</v>
      </c>
      <c r="F50" t="s">
        <v>17</v>
      </c>
      <c r="G50" t="s">
        <v>18</v>
      </c>
      <c r="H50" t="s">
        <v>62</v>
      </c>
      <c r="I50" t="s">
        <v>63</v>
      </c>
      <c r="J50" t="s">
        <v>63</v>
      </c>
      <c r="K50" t="s">
        <v>21</v>
      </c>
      <c r="L50" t="s">
        <v>40</v>
      </c>
      <c r="M50" t="s">
        <v>50</v>
      </c>
      <c r="N50" t="s">
        <v>85</v>
      </c>
    </row>
    <row r="51" spans="1:14" ht="12.75">
      <c r="A51" t="str">
        <f>HYPERLINK("http://www.onsemi.com/PowerSolutions/product.do?id=DTC124XET1G","DTC124XET1G")</f>
        <v>DTC124XET1G</v>
      </c>
      <c r="B51" t="str">
        <f>HYPERLINK("http://www.onsemi.com/pub/Collateral/DTC114EET1-D.PDF","DTC114EET1/D (92.0kB)")</f>
        <v>DTC114EET1/D (92.0kB)</v>
      </c>
      <c r="C51" t="s">
        <v>14</v>
      </c>
      <c r="D51" t="s">
        <v>47</v>
      </c>
      <c r="E51" t="s">
        <v>75</v>
      </c>
      <c r="F51" t="s">
        <v>17</v>
      </c>
      <c r="G51" t="s">
        <v>18</v>
      </c>
      <c r="H51" t="s">
        <v>29</v>
      </c>
      <c r="I51" t="s">
        <v>63</v>
      </c>
      <c r="J51" t="s">
        <v>31</v>
      </c>
      <c r="K51" t="s">
        <v>65</v>
      </c>
      <c r="L51" t="s">
        <v>40</v>
      </c>
      <c r="M51" t="s">
        <v>49</v>
      </c>
      <c r="N51" t="s">
        <v>24</v>
      </c>
    </row>
    <row r="52" spans="1:14" ht="12.75">
      <c r="A52" t="str">
        <f>HYPERLINK("http://www.onsemi.com/PowerSolutions/product.do?id=DTC124XM3T5G","DTC124XM3T5G")</f>
        <v>DTC124XM3T5G</v>
      </c>
      <c r="B52" t="str">
        <f>HYPERLINK("http://www.onsemi.com/pub/Collateral/DTC114EM3-D.PDF","DTC114EM3/D (81.0kB)")</f>
        <v>DTC114EM3/D (81.0kB)</v>
      </c>
      <c r="C52" t="s">
        <v>14</v>
      </c>
      <c r="D52" t="s">
        <v>47</v>
      </c>
      <c r="E52" t="s">
        <v>75</v>
      </c>
      <c r="F52" t="s">
        <v>17</v>
      </c>
      <c r="G52" t="s">
        <v>18</v>
      </c>
      <c r="H52" t="s">
        <v>29</v>
      </c>
      <c r="I52" t="s">
        <v>63</v>
      </c>
      <c r="J52" t="s">
        <v>31</v>
      </c>
      <c r="K52" t="s">
        <v>86</v>
      </c>
      <c r="L52" t="s">
        <v>40</v>
      </c>
      <c r="M52" t="s">
        <v>50</v>
      </c>
      <c r="N52" t="s">
        <v>57</v>
      </c>
    </row>
    <row r="53" spans="1:14" ht="12.75">
      <c r="A53" t="str">
        <f>HYPERLINK("http://www.onsemi.com/PowerSolutions/product.do?id=DTC143EET1G","DTC143EET1G")</f>
        <v>DTC143EET1G</v>
      </c>
      <c r="B53" t="str">
        <f>HYPERLINK("http://www.onsemi.com/pub/Collateral/DTC114EET1-D.PDF","DTC114EET1/D (92.0kB)")</f>
        <v>DTC114EET1/D (92.0kB)</v>
      </c>
      <c r="C53" t="s">
        <v>14</v>
      </c>
      <c r="D53" t="s">
        <v>47</v>
      </c>
      <c r="E53" t="s">
        <v>75</v>
      </c>
      <c r="F53" t="s">
        <v>17</v>
      </c>
      <c r="G53" t="s">
        <v>18</v>
      </c>
      <c r="H53" t="s">
        <v>67</v>
      </c>
      <c r="I53" t="s">
        <v>68</v>
      </c>
      <c r="J53" t="s">
        <v>68</v>
      </c>
      <c r="K53" t="s">
        <v>21</v>
      </c>
      <c r="L53" t="s">
        <v>40</v>
      </c>
      <c r="M53" t="s">
        <v>49</v>
      </c>
      <c r="N53" t="s">
        <v>24</v>
      </c>
    </row>
    <row r="54" spans="1:14" ht="12.75">
      <c r="A54" t="str">
        <f>HYPERLINK("http://www.onsemi.com/PowerSolutions/product.do?id=DTC143EM3T5G","DTC143EM3T5G")</f>
        <v>DTC143EM3T5G</v>
      </c>
      <c r="B54" t="str">
        <f>HYPERLINK("http://www.onsemi.com/pub/Collateral/DTC114EM3-D.PDF","DTC114EM3/D (81.0kB)")</f>
        <v>DTC114EM3/D (81.0kB)</v>
      </c>
      <c r="C54" t="s">
        <v>14</v>
      </c>
      <c r="D54" t="s">
        <v>47</v>
      </c>
      <c r="E54" t="s">
        <v>75</v>
      </c>
      <c r="F54" t="s">
        <v>17</v>
      </c>
      <c r="G54" t="s">
        <v>18</v>
      </c>
      <c r="H54" t="s">
        <v>67</v>
      </c>
      <c r="I54" t="s">
        <v>68</v>
      </c>
      <c r="J54" t="s">
        <v>68</v>
      </c>
      <c r="K54" t="s">
        <v>21</v>
      </c>
      <c r="L54" t="s">
        <v>40</v>
      </c>
      <c r="M54" t="s">
        <v>50</v>
      </c>
      <c r="N54" t="s">
        <v>87</v>
      </c>
    </row>
    <row r="55" spans="1:14" ht="12.75">
      <c r="A55" t="str">
        <f>HYPERLINK("http://www.onsemi.com/PowerSolutions/product.do?id=DTC143TM3T5G","DTC143TM3T5G")</f>
        <v>DTC143TM3T5G</v>
      </c>
      <c r="B55" t="str">
        <f>HYPERLINK("http://www.onsemi.com/pub/Collateral/DTC114EM3-D.PDF","DTC114EM3/D (81.0kB)")</f>
        <v>DTC114EM3/D (81.0kB)</v>
      </c>
      <c r="C55" t="s">
        <v>14</v>
      </c>
      <c r="D55" t="s">
        <v>47</v>
      </c>
      <c r="E55" t="s">
        <v>75</v>
      </c>
      <c r="F55" t="s">
        <v>17</v>
      </c>
      <c r="G55" t="s">
        <v>18</v>
      </c>
      <c r="H55" t="s">
        <v>52</v>
      </c>
      <c r="I55" t="s">
        <v>68</v>
      </c>
      <c r="J55" t="s">
        <v>53</v>
      </c>
      <c r="K55" t="s">
        <v>54</v>
      </c>
      <c r="L55" t="s">
        <v>40</v>
      </c>
      <c r="M55" t="s">
        <v>50</v>
      </c>
      <c r="N55" t="s">
        <v>88</v>
      </c>
    </row>
    <row r="56" spans="1:14" ht="12.75">
      <c r="A56" t="str">
        <f>HYPERLINK("http://www.onsemi.com/PowerSolutions/product.do?id=DTC143ZET1G","DTC143ZET1G")</f>
        <v>DTC143ZET1G</v>
      </c>
      <c r="B56" t="str">
        <f>HYPERLINK("http://www.onsemi.com/pub/Collateral/DTC114EET1-D.PDF","DTC114EET1/D (92.0kB)")</f>
        <v>DTC114EET1/D (92.0kB)</v>
      </c>
      <c r="C56" t="s">
        <v>14</v>
      </c>
      <c r="D56" t="s">
        <v>47</v>
      </c>
      <c r="E56" t="s">
        <v>75</v>
      </c>
      <c r="F56" t="s">
        <v>17</v>
      </c>
      <c r="G56" t="s">
        <v>18</v>
      </c>
      <c r="H56" t="s">
        <v>29</v>
      </c>
      <c r="I56" t="s">
        <v>68</v>
      </c>
      <c r="J56" t="s">
        <v>31</v>
      </c>
      <c r="K56" t="s">
        <v>70</v>
      </c>
      <c r="L56" t="s">
        <v>40</v>
      </c>
      <c r="M56" t="s">
        <v>49</v>
      </c>
      <c r="N56" t="s">
        <v>24</v>
      </c>
    </row>
    <row r="57" spans="1:14" ht="12.75">
      <c r="A57" t="str">
        <f>HYPERLINK("http://www.onsemi.com/PowerSolutions/product.do?id=DTC143ZM3T5G","DTC143ZM3T5G")</f>
        <v>DTC143ZM3T5G</v>
      </c>
      <c r="B57" t="str">
        <f>HYPERLINK("http://www.onsemi.com/pub/Collateral/DTC114EM3-D.PDF","DTC114EM3/D (81.0kB)")</f>
        <v>DTC114EM3/D (81.0kB)</v>
      </c>
      <c r="C57" t="s">
        <v>14</v>
      </c>
      <c r="D57" t="s">
        <v>47</v>
      </c>
      <c r="E57" t="s">
        <v>75</v>
      </c>
      <c r="F57" t="s">
        <v>17</v>
      </c>
      <c r="G57" t="s">
        <v>18</v>
      </c>
      <c r="H57" t="s">
        <v>29</v>
      </c>
      <c r="I57" t="s">
        <v>68</v>
      </c>
      <c r="J57" t="s">
        <v>31</v>
      </c>
      <c r="K57" t="s">
        <v>70</v>
      </c>
      <c r="L57" t="s">
        <v>40</v>
      </c>
      <c r="M57" t="s">
        <v>50</v>
      </c>
      <c r="N57" t="s">
        <v>89</v>
      </c>
    </row>
    <row r="58" spans="1:14" ht="12.75">
      <c r="A58" t="str">
        <f>HYPERLINK("http://www.onsemi.com/PowerSolutions/product.do?id=DTC144EET1G","DTC144EET1G")</f>
        <v>DTC144EET1G</v>
      </c>
      <c r="B58" t="str">
        <f>HYPERLINK("http://www.onsemi.com/pub/Collateral/DTC114EET1-D.PDF","DTC114EET1/D (92.0kB)")</f>
        <v>DTC114EET1/D (92.0kB)</v>
      </c>
      <c r="C58" t="s">
        <v>14</v>
      </c>
      <c r="D58" t="s">
        <v>47</v>
      </c>
      <c r="E58" t="s">
        <v>75</v>
      </c>
      <c r="F58" t="s">
        <v>17</v>
      </c>
      <c r="G58" t="s">
        <v>18</v>
      </c>
      <c r="H58" t="s">
        <v>29</v>
      </c>
      <c r="I58" t="s">
        <v>31</v>
      </c>
      <c r="J58" t="s">
        <v>31</v>
      </c>
      <c r="K58" t="s">
        <v>21</v>
      </c>
      <c r="L58" t="s">
        <v>40</v>
      </c>
      <c r="M58" t="s">
        <v>49</v>
      </c>
      <c r="N58" t="s">
        <v>90</v>
      </c>
    </row>
    <row r="59" spans="1:14" ht="12.75">
      <c r="A59" t="str">
        <f>HYPERLINK("http://www.onsemi.com/PowerSolutions/product.do?id=DTC144EM3T5G","DTC144EM3T5G")</f>
        <v>DTC144EM3T5G</v>
      </c>
      <c r="B59" t="str">
        <f>HYPERLINK("http://www.onsemi.com/pub/Collateral/DTC114EM3-D.PDF","DTC114EM3/D (81.0kB)")</f>
        <v>DTC114EM3/D (81.0kB)</v>
      </c>
      <c r="C59" t="s">
        <v>14</v>
      </c>
      <c r="D59" t="s">
        <v>47</v>
      </c>
      <c r="E59" t="s">
        <v>75</v>
      </c>
      <c r="F59" t="s">
        <v>17</v>
      </c>
      <c r="G59" t="s">
        <v>18</v>
      </c>
      <c r="H59" t="s">
        <v>29</v>
      </c>
      <c r="I59" t="s">
        <v>31</v>
      </c>
      <c r="J59" t="s">
        <v>31</v>
      </c>
      <c r="K59" t="s">
        <v>21</v>
      </c>
      <c r="L59" t="s">
        <v>40</v>
      </c>
      <c r="M59" t="s">
        <v>50</v>
      </c>
      <c r="N59" t="s">
        <v>91</v>
      </c>
    </row>
    <row r="60" spans="1:14" ht="12.75">
      <c r="A60" t="str">
        <f>HYPERLINK("http://www.onsemi.com/PowerSolutions/product.do?id=DTC144TM3T5G","DTC144TM3T5G")</f>
        <v>DTC144TM3T5G</v>
      </c>
      <c r="B60" t="str">
        <f>HYPERLINK("http://www.onsemi.com/pub/Collateral/DTC114EM3-D.PDF","DTC114EM3/D (81.0kB)")</f>
        <v>DTC114EM3/D (81.0kB)</v>
      </c>
      <c r="C60" t="s">
        <v>14</v>
      </c>
      <c r="D60" t="s">
        <v>47</v>
      </c>
      <c r="E60" t="s">
        <v>75</v>
      </c>
      <c r="F60" t="s">
        <v>17</v>
      </c>
      <c r="G60" t="s">
        <v>18</v>
      </c>
      <c r="H60" t="s">
        <v>52</v>
      </c>
      <c r="I60" t="s">
        <v>31</v>
      </c>
      <c r="J60" t="s">
        <v>53</v>
      </c>
      <c r="L60" t="s">
        <v>40</v>
      </c>
      <c r="M60" t="s">
        <v>50</v>
      </c>
      <c r="N60" t="s">
        <v>92</v>
      </c>
    </row>
    <row r="61" spans="1:14" ht="12.75">
      <c r="A61" t="str">
        <f>HYPERLINK("http://www.onsemi.com/PowerSolutions/product.do?id=DTC144WM3T5G","DTC144WM3T5G")</f>
        <v>DTC144WM3T5G</v>
      </c>
      <c r="B61" t="str">
        <f>HYPERLINK("http://www.onsemi.com/pub/Collateral/DTC114EM3-D.PDF","DTC114EM3/D (81.0kB)")</f>
        <v>DTC114EM3/D (81.0kB)</v>
      </c>
      <c r="C61" t="s">
        <v>14</v>
      </c>
      <c r="D61" t="s">
        <v>47</v>
      </c>
      <c r="E61" t="s">
        <v>75</v>
      </c>
      <c r="F61" t="s">
        <v>17</v>
      </c>
      <c r="G61" t="s">
        <v>18</v>
      </c>
      <c r="H61" t="s">
        <v>29</v>
      </c>
      <c r="I61" t="s">
        <v>31</v>
      </c>
      <c r="J61" t="s">
        <v>63</v>
      </c>
      <c r="K61" t="s">
        <v>73</v>
      </c>
      <c r="L61" t="s">
        <v>40</v>
      </c>
      <c r="M61" t="s">
        <v>50</v>
      </c>
      <c r="N61" t="s">
        <v>93</v>
      </c>
    </row>
    <row r="62" spans="1:14" ht="12.75">
      <c r="A62" t="str">
        <f>HYPERLINK("http://www.onsemi.com/PowerSolutions/product.do?id=EMC3DXV5T1G","EMC3DXV5T1G")</f>
        <v>EMC3DXV5T1G</v>
      </c>
      <c r="B62" t="str">
        <f>HYPERLINK("http://www.onsemi.com/pub/Collateral/EMC2DXV5T1-D.PDF","EMC2DXV5T1/D (97.0kB)")</f>
        <v>EMC2DXV5T1/D (97.0kB)</v>
      </c>
      <c r="C62" t="s">
        <v>14</v>
      </c>
      <c r="D62" t="s">
        <v>47</v>
      </c>
      <c r="E62" t="s">
        <v>94</v>
      </c>
      <c r="F62" t="s">
        <v>17</v>
      </c>
      <c r="G62" t="s">
        <v>18</v>
      </c>
      <c r="H62" t="s">
        <v>19</v>
      </c>
      <c r="I62" t="s">
        <v>30</v>
      </c>
      <c r="J62" t="s">
        <v>30</v>
      </c>
      <c r="K62" t="s">
        <v>21</v>
      </c>
      <c r="L62" t="s">
        <v>95</v>
      </c>
      <c r="M62" t="s">
        <v>96</v>
      </c>
      <c r="N62" t="s">
        <v>97</v>
      </c>
    </row>
    <row r="63" spans="1:14" ht="12.75">
      <c r="A63" t="str">
        <f>HYPERLINK("http://www.onsemi.com/PowerSolutions/product.do?id=EMC3DXV5T5G","EMC3DXV5T5G")</f>
        <v>EMC3DXV5T5G</v>
      </c>
      <c r="B63" t="str">
        <f>HYPERLINK("http://www.onsemi.com/pub/Collateral/EMC2DXV5T1-D.PDF","EMC2DXV5T1/D (97.0kB)")</f>
        <v>EMC2DXV5T1/D (97.0kB)</v>
      </c>
      <c r="C63" t="s">
        <v>14</v>
      </c>
      <c r="D63" t="s">
        <v>47</v>
      </c>
      <c r="E63" t="s">
        <v>94</v>
      </c>
      <c r="F63" t="s">
        <v>17</v>
      </c>
      <c r="G63" t="s">
        <v>18</v>
      </c>
      <c r="H63" t="s">
        <v>19</v>
      </c>
      <c r="I63" t="s">
        <v>30</v>
      </c>
      <c r="J63" t="s">
        <v>30</v>
      </c>
      <c r="K63" t="s">
        <v>21</v>
      </c>
      <c r="L63" t="s">
        <v>95</v>
      </c>
      <c r="M63" t="s">
        <v>96</v>
      </c>
      <c r="N63" t="s">
        <v>57</v>
      </c>
    </row>
    <row r="64" spans="1:14" ht="12.75">
      <c r="A64" t="str">
        <f>HYPERLINK("http://www.onsemi.com/PowerSolutions/product.do?id=EMC5DXV5T1G","EMC5DXV5T1G")</f>
        <v>EMC5DXV5T1G</v>
      </c>
      <c r="B64" t="str">
        <f>HYPERLINK("http://www.onsemi.com/pub/Collateral/EMC2DXV5T1-D.PDF","EMC2DXV5T1/D (97.0kB)")</f>
        <v>EMC2DXV5T1/D (97.0kB)</v>
      </c>
      <c r="C64" t="s">
        <v>14</v>
      </c>
      <c r="D64" t="s">
        <v>47</v>
      </c>
      <c r="E64" t="s">
        <v>94</v>
      </c>
      <c r="F64" t="s">
        <v>17</v>
      </c>
      <c r="G64" t="s">
        <v>18</v>
      </c>
      <c r="H64" t="s">
        <v>98</v>
      </c>
      <c r="I64" t="s">
        <v>68</v>
      </c>
      <c r="J64" t="s">
        <v>30</v>
      </c>
      <c r="K64" t="s">
        <v>86</v>
      </c>
      <c r="L64" t="s">
        <v>95</v>
      </c>
      <c r="M64" t="s">
        <v>96</v>
      </c>
      <c r="N64" t="s">
        <v>99</v>
      </c>
    </row>
    <row r="65" spans="1:14" ht="12.75">
      <c r="A65" t="str">
        <f>HYPERLINK("http://www.onsemi.com/PowerSolutions/product.do?id=EMD4DXV6T1G","EMD4DXV6T1G")</f>
        <v>EMD4DXV6T1G</v>
      </c>
      <c r="B65" t="str">
        <f>HYPERLINK("http://www.onsemi.com/pub/Collateral/EMD4DXV6-D.PDF","EMD4DXV6/D (65.0kB)")</f>
        <v>EMD4DXV6/D (65.0kB)</v>
      </c>
      <c r="C65" t="s">
        <v>14</v>
      </c>
      <c r="D65" t="s">
        <v>47</v>
      </c>
      <c r="E65" t="s">
        <v>100</v>
      </c>
      <c r="F65" t="s">
        <v>17</v>
      </c>
      <c r="G65" t="s">
        <v>18</v>
      </c>
      <c r="H65" t="s">
        <v>29</v>
      </c>
      <c r="I65" t="s">
        <v>30</v>
      </c>
      <c r="J65" t="s">
        <v>31</v>
      </c>
      <c r="K65" t="s">
        <v>32</v>
      </c>
      <c r="L65" t="s">
        <v>95</v>
      </c>
      <c r="M65" t="s">
        <v>101</v>
      </c>
      <c r="N65" t="s">
        <v>24</v>
      </c>
    </row>
    <row r="66" spans="1:14" ht="12.75">
      <c r="A66" t="str">
        <f>HYPERLINK("http://www.onsemi.com/PowerSolutions/product.do?id=EMD4DXV6T5G","EMD4DXV6T5G")</f>
        <v>EMD4DXV6T5G</v>
      </c>
      <c r="B66" t="str">
        <f>HYPERLINK("http://www.onsemi.com/pub/Collateral/EMD4DXV6-D.PDF","EMD4DXV6/D (65.0kB)")</f>
        <v>EMD4DXV6/D (65.0kB)</v>
      </c>
      <c r="C66" t="s">
        <v>14</v>
      </c>
      <c r="D66" t="s">
        <v>47</v>
      </c>
      <c r="E66" t="s">
        <v>100</v>
      </c>
      <c r="F66" t="s">
        <v>17</v>
      </c>
      <c r="G66" t="s">
        <v>18</v>
      </c>
      <c r="H66" t="s">
        <v>29</v>
      </c>
      <c r="I66" t="s">
        <v>30</v>
      </c>
      <c r="J66" t="s">
        <v>31</v>
      </c>
      <c r="K66" t="s">
        <v>32</v>
      </c>
      <c r="L66" t="s">
        <v>95</v>
      </c>
      <c r="M66" t="s">
        <v>101</v>
      </c>
      <c r="N66" t="s">
        <v>24</v>
      </c>
    </row>
    <row r="67" spans="1:14" ht="12.75">
      <c r="A67" t="str">
        <f>HYPERLINK("http://www.onsemi.com/PowerSolutions/product.do?id=EMD5DXV6T5G","EMD5DXV6T5G")</f>
        <v>EMD5DXV6T5G</v>
      </c>
      <c r="B67" t="str">
        <f>HYPERLINK("http://www.onsemi.com/pub/Collateral/EMD5DXV6-D.PDF","EMD5DXV6/D (61.0kB)")</f>
        <v>EMD5DXV6/D (61.0kB)</v>
      </c>
      <c r="C67" t="s">
        <v>14</v>
      </c>
      <c r="D67" t="s">
        <v>47</v>
      </c>
      <c r="E67" t="s">
        <v>102</v>
      </c>
      <c r="F67" t="s">
        <v>17</v>
      </c>
      <c r="G67" t="s">
        <v>18</v>
      </c>
      <c r="H67" t="s">
        <v>98</v>
      </c>
      <c r="I67" t="s">
        <v>68</v>
      </c>
      <c r="J67" t="s">
        <v>30</v>
      </c>
      <c r="K67" t="s">
        <v>86</v>
      </c>
      <c r="L67" t="s">
        <v>95</v>
      </c>
      <c r="M67" t="s">
        <v>101</v>
      </c>
      <c r="N67" t="s">
        <v>24</v>
      </c>
    </row>
    <row r="68" spans="1:14" ht="12.75">
      <c r="A68" t="str">
        <f>HYPERLINK("http://www.onsemi.com/PowerSolutions/product.do?id=EMF18XV6T5G","EMF18XV6T5G")</f>
        <v>EMF18XV6T5G</v>
      </c>
      <c r="B68" t="str">
        <f>HYPERLINK("http://www.onsemi.com/pub/Collateral/EMF18XV6T5-D.PDF","EMF18XV6/D (102.0kB)")</f>
        <v>EMF18XV6/D (102.0kB)</v>
      </c>
      <c r="C68" t="s">
        <v>14</v>
      </c>
      <c r="D68" t="s">
        <v>47</v>
      </c>
      <c r="E68" t="s">
        <v>103</v>
      </c>
      <c r="F68" t="s">
        <v>17</v>
      </c>
      <c r="G68" t="s">
        <v>18</v>
      </c>
      <c r="H68" t="s">
        <v>29</v>
      </c>
      <c r="I68" t="s">
        <v>31</v>
      </c>
      <c r="J68" t="s">
        <v>31</v>
      </c>
      <c r="K68" t="s">
        <v>21</v>
      </c>
      <c r="L68" t="s">
        <v>95</v>
      </c>
      <c r="M68" t="s">
        <v>101</v>
      </c>
      <c r="N68" t="s">
        <v>104</v>
      </c>
    </row>
    <row r="69" spans="1:14" ht="12.75">
      <c r="A69" t="str">
        <f>HYPERLINK("http://www.onsemi.com/PowerSolutions/product.do?id=EMF5XV6T5G","EMF5XV6T5G")</f>
        <v>EMF5XV6T5G</v>
      </c>
      <c r="B69" t="str">
        <f>HYPERLINK("http://www.onsemi.com/pub/Collateral/EMF5XV6T5-D.PDF","EMF5XV6T5/D (69.0kB)")</f>
        <v>EMF5XV6T5/D (69.0kB)</v>
      </c>
      <c r="C69" t="s">
        <v>14</v>
      </c>
      <c r="D69" t="s">
        <v>47</v>
      </c>
      <c r="E69" t="s">
        <v>103</v>
      </c>
      <c r="F69" t="s">
        <v>17</v>
      </c>
      <c r="G69" t="s">
        <v>18</v>
      </c>
      <c r="H69" t="s">
        <v>29</v>
      </c>
      <c r="I69" t="s">
        <v>31</v>
      </c>
      <c r="J69" t="s">
        <v>31</v>
      </c>
      <c r="K69" t="s">
        <v>21</v>
      </c>
      <c r="L69" t="s">
        <v>105</v>
      </c>
      <c r="M69" t="s">
        <v>101</v>
      </c>
      <c r="N69" t="s">
        <v>106</v>
      </c>
    </row>
    <row r="70" spans="1:14" ht="12.75">
      <c r="A70" t="str">
        <f>HYPERLINK("http://www.onsemi.com/PowerSolutions/product.do?id=EMG2DXV5T5G","EMG2DXV5T5G")</f>
        <v>EMG2DXV5T5G</v>
      </c>
      <c r="B70" t="str">
        <f>HYPERLINK("http://www.onsemi.com/pub/Collateral/EMG5DXV5-D.PDF","EMG5DXV5/D (69.0kB)")</f>
        <v>EMG5DXV5/D (69.0kB)</v>
      </c>
      <c r="C70" t="s">
        <v>14</v>
      </c>
      <c r="D70" t="s">
        <v>47</v>
      </c>
      <c r="E70" t="s">
        <v>107</v>
      </c>
      <c r="F70" t="s">
        <v>17</v>
      </c>
      <c r="G70" t="s">
        <v>18</v>
      </c>
      <c r="H70" t="s">
        <v>29</v>
      </c>
      <c r="I70" t="s">
        <v>31</v>
      </c>
      <c r="J70" t="s">
        <v>31</v>
      </c>
      <c r="K70" t="s">
        <v>21</v>
      </c>
      <c r="L70" t="s">
        <v>40</v>
      </c>
      <c r="M70" t="s">
        <v>96</v>
      </c>
      <c r="N70" t="s">
        <v>24</v>
      </c>
    </row>
    <row r="71" spans="1:14" ht="12.75">
      <c r="A71" t="str">
        <f>HYPERLINK("http://www.onsemi.com/PowerSolutions/product.do?id=IMH20TR1G","IMH20TR1G")</f>
        <v>IMH20TR1G</v>
      </c>
      <c r="B71" t="str">
        <f>HYPERLINK("http://www.onsemi.com/pub/Collateral/IMH20TR1G.PDF","IMH20TR1G/D (30.0kB)")</f>
        <v>IMH20TR1G/D (30.0kB)</v>
      </c>
      <c r="C71" t="s">
        <v>14</v>
      </c>
      <c r="D71" t="s">
        <v>47</v>
      </c>
      <c r="E71" t="s">
        <v>108</v>
      </c>
      <c r="F71" t="s">
        <v>109</v>
      </c>
      <c r="G71" t="s">
        <v>67</v>
      </c>
      <c r="H71" t="s">
        <v>17</v>
      </c>
      <c r="I71" t="s">
        <v>60</v>
      </c>
      <c r="J71" t="s">
        <v>53</v>
      </c>
      <c r="K71" t="s">
        <v>54</v>
      </c>
      <c r="L71" t="s">
        <v>40</v>
      </c>
      <c r="M71" t="s">
        <v>110</v>
      </c>
      <c r="N71" t="s">
        <v>111</v>
      </c>
    </row>
    <row r="72" spans="1:14" ht="12.75">
      <c r="A72" t="str">
        <f>HYPERLINK("http://www.onsemi.com/PowerSolutions/product.do?id=MMUN2111LT1","MMUN2111LT1")</f>
        <v>MMUN2111LT1</v>
      </c>
      <c r="B72" t="str">
        <f aca="true" t="shared" si="0" ref="B72:B82">HYPERLINK("http://www.onsemi.com/pub/Collateral/MMUN2111LT1-D.PDF","MMUN2111LT1/D (129.0kB)")</f>
        <v>MMUN2111LT1/D (129.0kB)</v>
      </c>
      <c r="C72" t="s">
        <v>46</v>
      </c>
      <c r="D72" t="s">
        <v>47</v>
      </c>
      <c r="E72" t="s">
        <v>112</v>
      </c>
      <c r="F72" t="s">
        <v>17</v>
      </c>
      <c r="G72" t="s">
        <v>18</v>
      </c>
      <c r="H72" t="s">
        <v>19</v>
      </c>
      <c r="I72" t="s">
        <v>30</v>
      </c>
      <c r="J72" t="s">
        <v>30</v>
      </c>
      <c r="K72" t="s">
        <v>21</v>
      </c>
      <c r="L72" t="s">
        <v>26</v>
      </c>
      <c r="M72" t="s">
        <v>113</v>
      </c>
      <c r="N72" t="s">
        <v>114</v>
      </c>
    </row>
    <row r="73" spans="1:14" ht="12.75">
      <c r="A73" t="str">
        <f>HYPERLINK("http://www.onsemi.com/PowerSolutions/product.do?id=MMUN2111LT1G","MMUN2111LT1G")</f>
        <v>MMUN2111LT1G</v>
      </c>
      <c r="B73" t="str">
        <f t="shared" si="0"/>
        <v>MMUN2111LT1/D (129.0kB)</v>
      </c>
      <c r="C73" t="s">
        <v>14</v>
      </c>
      <c r="D73" t="s">
        <v>47</v>
      </c>
      <c r="E73" t="s">
        <v>112</v>
      </c>
      <c r="F73" t="s">
        <v>17</v>
      </c>
      <c r="G73" t="s">
        <v>18</v>
      </c>
      <c r="H73" t="s">
        <v>19</v>
      </c>
      <c r="I73" t="s">
        <v>30</v>
      </c>
      <c r="J73" t="s">
        <v>30</v>
      </c>
      <c r="K73" t="s">
        <v>21</v>
      </c>
      <c r="L73" t="s">
        <v>26</v>
      </c>
      <c r="M73" t="s">
        <v>113</v>
      </c>
      <c r="N73" t="s">
        <v>114</v>
      </c>
    </row>
    <row r="74" spans="1:14" ht="12.75">
      <c r="A74" t="str">
        <f>HYPERLINK("http://www.onsemi.com/PowerSolutions/product.do?id=MMUN2111LT3G","MMUN2111LT3G")</f>
        <v>MMUN2111LT3G</v>
      </c>
      <c r="B74" t="str">
        <f t="shared" si="0"/>
        <v>MMUN2111LT1/D (129.0kB)</v>
      </c>
      <c r="C74" t="s">
        <v>14</v>
      </c>
      <c r="D74" t="s">
        <v>47</v>
      </c>
      <c r="E74" t="s">
        <v>112</v>
      </c>
      <c r="F74" t="s">
        <v>17</v>
      </c>
      <c r="G74" t="s">
        <v>18</v>
      </c>
      <c r="H74" t="s">
        <v>19</v>
      </c>
      <c r="I74" t="s">
        <v>30</v>
      </c>
      <c r="J74" t="s">
        <v>30</v>
      </c>
      <c r="K74" t="s">
        <v>21</v>
      </c>
      <c r="L74" t="s">
        <v>26</v>
      </c>
      <c r="M74" t="s">
        <v>113</v>
      </c>
      <c r="N74" t="s">
        <v>114</v>
      </c>
    </row>
    <row r="75" spans="1:14" ht="12.75">
      <c r="A75" t="str">
        <f>HYPERLINK("http://www.onsemi.com/PowerSolutions/product.do?id=MMUN2112LT1G","MMUN2112LT1G")</f>
        <v>MMUN2112LT1G</v>
      </c>
      <c r="B75" t="str">
        <f t="shared" si="0"/>
        <v>MMUN2111LT1/D (129.0kB)</v>
      </c>
      <c r="C75" t="s">
        <v>14</v>
      </c>
      <c r="D75" t="s">
        <v>47</v>
      </c>
      <c r="E75" t="s">
        <v>112</v>
      </c>
      <c r="F75" t="s">
        <v>17</v>
      </c>
      <c r="G75" t="s">
        <v>18</v>
      </c>
      <c r="H75" t="s">
        <v>62</v>
      </c>
      <c r="I75" t="s">
        <v>63</v>
      </c>
      <c r="J75" t="s">
        <v>63</v>
      </c>
      <c r="K75" t="s">
        <v>21</v>
      </c>
      <c r="L75" t="s">
        <v>26</v>
      </c>
      <c r="M75" t="s">
        <v>113</v>
      </c>
      <c r="N75" t="s">
        <v>115</v>
      </c>
    </row>
    <row r="76" spans="1:14" ht="12.75">
      <c r="A76" t="str">
        <f>HYPERLINK("http://www.onsemi.com/PowerSolutions/product.do?id=MMUN2113LT1G","MMUN2113LT1G")</f>
        <v>MMUN2113LT1G</v>
      </c>
      <c r="B76" t="str">
        <f t="shared" si="0"/>
        <v>MMUN2111LT1/D (129.0kB)</v>
      </c>
      <c r="C76" t="s">
        <v>14</v>
      </c>
      <c r="D76" t="s">
        <v>47</v>
      </c>
      <c r="E76" t="s">
        <v>112</v>
      </c>
      <c r="F76" t="s">
        <v>17</v>
      </c>
      <c r="G76" t="s">
        <v>18</v>
      </c>
      <c r="H76" t="s">
        <v>29</v>
      </c>
      <c r="I76" t="s">
        <v>31</v>
      </c>
      <c r="J76" t="s">
        <v>31</v>
      </c>
      <c r="K76" t="s">
        <v>21</v>
      </c>
      <c r="L76" t="s">
        <v>26</v>
      </c>
      <c r="M76" t="s">
        <v>113</v>
      </c>
      <c r="N76" t="s">
        <v>115</v>
      </c>
    </row>
    <row r="77" spans="1:14" ht="12.75">
      <c r="A77" t="str">
        <f>HYPERLINK("http://www.onsemi.com/PowerSolutions/product.do?id=MMUN2114LT1G","MMUN2114LT1G")</f>
        <v>MMUN2114LT1G</v>
      </c>
      <c r="B77" t="str">
        <f t="shared" si="0"/>
        <v>MMUN2111LT1/D (129.0kB)</v>
      </c>
      <c r="C77" t="s">
        <v>14</v>
      </c>
      <c r="D77" t="s">
        <v>47</v>
      </c>
      <c r="E77" t="s">
        <v>112</v>
      </c>
      <c r="F77" t="s">
        <v>17</v>
      </c>
      <c r="G77" t="s">
        <v>18</v>
      </c>
      <c r="H77" t="s">
        <v>29</v>
      </c>
      <c r="I77" t="s">
        <v>30</v>
      </c>
      <c r="J77" t="s">
        <v>31</v>
      </c>
      <c r="K77" t="s">
        <v>56</v>
      </c>
      <c r="L77" t="s">
        <v>26</v>
      </c>
      <c r="M77" t="s">
        <v>113</v>
      </c>
      <c r="N77" t="s">
        <v>115</v>
      </c>
    </row>
    <row r="78" spans="1:14" ht="12.75">
      <c r="A78" t="str">
        <f>HYPERLINK("http://www.onsemi.com/PowerSolutions/product.do?id=MMUN2115LT1","MMUN2115LT1")</f>
        <v>MMUN2115LT1</v>
      </c>
      <c r="B78" t="str">
        <f t="shared" si="0"/>
        <v>MMUN2111LT1/D (129.0kB)</v>
      </c>
      <c r="C78" t="s">
        <v>46</v>
      </c>
      <c r="D78" t="s">
        <v>47</v>
      </c>
      <c r="E78" t="s">
        <v>112</v>
      </c>
      <c r="F78" t="s">
        <v>17</v>
      </c>
      <c r="G78" t="s">
        <v>18</v>
      </c>
      <c r="H78" t="s">
        <v>52</v>
      </c>
      <c r="I78" t="s">
        <v>30</v>
      </c>
      <c r="J78" t="s">
        <v>53</v>
      </c>
      <c r="L78" t="s">
        <v>26</v>
      </c>
      <c r="M78" t="s">
        <v>113</v>
      </c>
      <c r="N78" t="s">
        <v>115</v>
      </c>
    </row>
    <row r="79" spans="1:14" ht="12.75">
      <c r="A79" t="str">
        <f>HYPERLINK("http://www.onsemi.com/PowerSolutions/product.do?id=MMUN2115LT1G","MMUN2115LT1G")</f>
        <v>MMUN2115LT1G</v>
      </c>
      <c r="B79" t="str">
        <f t="shared" si="0"/>
        <v>MMUN2111LT1/D (129.0kB)</v>
      </c>
      <c r="C79" t="s">
        <v>14</v>
      </c>
      <c r="D79" t="s">
        <v>47</v>
      </c>
      <c r="E79" t="s">
        <v>112</v>
      </c>
      <c r="F79" t="s">
        <v>17</v>
      </c>
      <c r="G79" t="s">
        <v>18</v>
      </c>
      <c r="H79" t="s">
        <v>52</v>
      </c>
      <c r="I79" t="s">
        <v>30</v>
      </c>
      <c r="J79" t="s">
        <v>53</v>
      </c>
      <c r="L79" t="s">
        <v>26</v>
      </c>
      <c r="M79" t="s">
        <v>113</v>
      </c>
      <c r="N79" t="s">
        <v>115</v>
      </c>
    </row>
    <row r="80" spans="1:14" ht="12.75">
      <c r="A80" t="str">
        <f>HYPERLINK("http://www.onsemi.com/PowerSolutions/product.do?id=MMUN2116LT1G","MMUN2116LT1G")</f>
        <v>MMUN2116LT1G</v>
      </c>
      <c r="B80" t="str">
        <f t="shared" si="0"/>
        <v>MMUN2111LT1/D (129.0kB)</v>
      </c>
      <c r="C80" t="s">
        <v>14</v>
      </c>
      <c r="D80" t="s">
        <v>47</v>
      </c>
      <c r="E80" t="s">
        <v>112</v>
      </c>
      <c r="F80" t="s">
        <v>17</v>
      </c>
      <c r="G80" t="s">
        <v>18</v>
      </c>
      <c r="H80" t="s">
        <v>52</v>
      </c>
      <c r="I80" t="s">
        <v>68</v>
      </c>
      <c r="J80" t="s">
        <v>53</v>
      </c>
      <c r="L80" t="s">
        <v>26</v>
      </c>
      <c r="M80" t="s">
        <v>113</v>
      </c>
      <c r="N80" t="s">
        <v>115</v>
      </c>
    </row>
    <row r="81" spans="1:14" ht="12.75">
      <c r="A81" t="str">
        <f>HYPERLINK("http://www.onsemi.com/PowerSolutions/product.do?id=MMUN2132LT1G","MMUN2132LT1G")</f>
        <v>MMUN2132LT1G</v>
      </c>
      <c r="B81" t="str">
        <f t="shared" si="0"/>
        <v>MMUN2111LT1/D (129.0kB)</v>
      </c>
      <c r="C81" t="s">
        <v>14</v>
      </c>
      <c r="D81" t="s">
        <v>47</v>
      </c>
      <c r="E81" t="s">
        <v>112</v>
      </c>
      <c r="F81" t="s">
        <v>17</v>
      </c>
      <c r="G81" t="s">
        <v>18</v>
      </c>
      <c r="H81" t="s">
        <v>67</v>
      </c>
      <c r="I81" t="s">
        <v>68</v>
      </c>
      <c r="J81" t="s">
        <v>68</v>
      </c>
      <c r="K81" t="s">
        <v>21</v>
      </c>
      <c r="L81" t="s">
        <v>26</v>
      </c>
      <c r="M81" t="s">
        <v>113</v>
      </c>
      <c r="N81" t="s">
        <v>115</v>
      </c>
    </row>
    <row r="82" spans="1:14" ht="12.75">
      <c r="A82" t="str">
        <f>HYPERLINK("http://www.onsemi.com/PowerSolutions/product.do?id=MMUN2133LT1G","MMUN2133LT1G")</f>
        <v>MMUN2133LT1G</v>
      </c>
      <c r="B82" t="str">
        <f t="shared" si="0"/>
        <v>MMUN2111LT1/D (129.0kB)</v>
      </c>
      <c r="C82" t="s">
        <v>14</v>
      </c>
      <c r="D82" t="s">
        <v>47</v>
      </c>
      <c r="E82" t="s">
        <v>112</v>
      </c>
      <c r="F82" t="s">
        <v>17</v>
      </c>
      <c r="G82" t="s">
        <v>18</v>
      </c>
      <c r="H82" t="s">
        <v>29</v>
      </c>
      <c r="I82" t="s">
        <v>68</v>
      </c>
      <c r="J82" t="s">
        <v>31</v>
      </c>
      <c r="K82" t="s">
        <v>70</v>
      </c>
      <c r="L82" t="s">
        <v>26</v>
      </c>
      <c r="M82" t="s">
        <v>113</v>
      </c>
      <c r="N82" t="s">
        <v>115</v>
      </c>
    </row>
    <row r="83" spans="1:14" ht="12.75">
      <c r="A83" t="str">
        <f>HYPERLINK("http://www.onsemi.com/PowerSolutions/product.do?id=MMUN2211LT1","MMUN2211LT1")</f>
        <v>MMUN2211LT1</v>
      </c>
      <c r="B83" t="str">
        <f aca="true" t="shared" si="1" ref="B83:B96">HYPERLINK("http://www.onsemi.com/pub/Collateral/MMUN2211LT1-D.PDF","MMUN2211LT1/D (139.0kB)")</f>
        <v>MMUN2211LT1/D (139.0kB)</v>
      </c>
      <c r="C83" t="s">
        <v>46</v>
      </c>
      <c r="D83" t="s">
        <v>47</v>
      </c>
      <c r="E83" t="s">
        <v>116</v>
      </c>
      <c r="F83" t="s">
        <v>17</v>
      </c>
      <c r="G83" t="s">
        <v>18</v>
      </c>
      <c r="H83" t="s">
        <v>19</v>
      </c>
      <c r="I83" t="s">
        <v>30</v>
      </c>
      <c r="J83" t="s">
        <v>30</v>
      </c>
      <c r="K83" t="s">
        <v>21</v>
      </c>
      <c r="L83" t="s">
        <v>40</v>
      </c>
      <c r="M83" t="s">
        <v>113</v>
      </c>
      <c r="N83" t="s">
        <v>114</v>
      </c>
    </row>
    <row r="84" spans="1:14" ht="12.75">
      <c r="A84" t="str">
        <f>HYPERLINK("http://www.onsemi.com/PowerSolutions/product.do?id=MMUN2211LT1G","MMUN2211LT1G")</f>
        <v>MMUN2211LT1G</v>
      </c>
      <c r="B84" t="str">
        <f t="shared" si="1"/>
        <v>MMUN2211LT1/D (139.0kB)</v>
      </c>
      <c r="C84" t="s">
        <v>14</v>
      </c>
      <c r="D84" t="s">
        <v>47</v>
      </c>
      <c r="E84" t="s">
        <v>116</v>
      </c>
      <c r="F84" t="s">
        <v>17</v>
      </c>
      <c r="G84" t="s">
        <v>18</v>
      </c>
      <c r="H84" t="s">
        <v>19</v>
      </c>
      <c r="I84" t="s">
        <v>30</v>
      </c>
      <c r="J84" t="s">
        <v>30</v>
      </c>
      <c r="K84" t="s">
        <v>21</v>
      </c>
      <c r="L84" t="s">
        <v>40</v>
      </c>
      <c r="M84" t="s">
        <v>113</v>
      </c>
      <c r="N84" t="s">
        <v>114</v>
      </c>
    </row>
    <row r="85" spans="1:14" ht="12.75">
      <c r="A85" t="str">
        <f>HYPERLINK("http://www.onsemi.com/PowerSolutions/product.do?id=MMUN2211LT3G","MMUN2211LT3G")</f>
        <v>MMUN2211LT3G</v>
      </c>
      <c r="B85" t="str">
        <f t="shared" si="1"/>
        <v>MMUN2211LT1/D (139.0kB)</v>
      </c>
      <c r="C85" t="s">
        <v>14</v>
      </c>
      <c r="D85" t="s">
        <v>47</v>
      </c>
      <c r="E85" t="s">
        <v>116</v>
      </c>
      <c r="F85" t="s">
        <v>17</v>
      </c>
      <c r="G85" t="s">
        <v>18</v>
      </c>
      <c r="H85" t="s">
        <v>19</v>
      </c>
      <c r="I85" t="s">
        <v>30</v>
      </c>
      <c r="J85" t="s">
        <v>30</v>
      </c>
      <c r="K85" t="s">
        <v>21</v>
      </c>
      <c r="L85" t="s">
        <v>40</v>
      </c>
      <c r="M85" t="s">
        <v>113</v>
      </c>
      <c r="N85" t="s">
        <v>114</v>
      </c>
    </row>
    <row r="86" spans="1:14" ht="12.75">
      <c r="A86" t="str">
        <f>HYPERLINK("http://www.onsemi.com/PowerSolutions/product.do?id=MMUN2212LT1G","MMUN2212LT1G")</f>
        <v>MMUN2212LT1G</v>
      </c>
      <c r="B86" t="str">
        <f t="shared" si="1"/>
        <v>MMUN2211LT1/D (139.0kB)</v>
      </c>
      <c r="C86" t="s">
        <v>14</v>
      </c>
      <c r="D86" t="s">
        <v>47</v>
      </c>
      <c r="E86" t="s">
        <v>116</v>
      </c>
      <c r="F86" t="s">
        <v>17</v>
      </c>
      <c r="G86" t="s">
        <v>18</v>
      </c>
      <c r="H86" t="s">
        <v>62</v>
      </c>
      <c r="I86" t="s">
        <v>63</v>
      </c>
      <c r="J86" t="s">
        <v>63</v>
      </c>
      <c r="K86" t="s">
        <v>21</v>
      </c>
      <c r="L86" t="s">
        <v>40</v>
      </c>
      <c r="M86" t="s">
        <v>113</v>
      </c>
      <c r="N86" t="s">
        <v>115</v>
      </c>
    </row>
    <row r="87" spans="1:14" ht="12.75">
      <c r="A87" t="str">
        <f>HYPERLINK("http://www.onsemi.com/PowerSolutions/product.do?id=MMUN2213LT1G","MMUN2213LT1G")</f>
        <v>MMUN2213LT1G</v>
      </c>
      <c r="B87" t="str">
        <f t="shared" si="1"/>
        <v>MMUN2211LT1/D (139.0kB)</v>
      </c>
      <c r="C87" t="s">
        <v>14</v>
      </c>
      <c r="D87" t="s">
        <v>47</v>
      </c>
      <c r="E87" t="s">
        <v>116</v>
      </c>
      <c r="F87" t="s">
        <v>17</v>
      </c>
      <c r="G87" t="s">
        <v>18</v>
      </c>
      <c r="H87" t="s">
        <v>29</v>
      </c>
      <c r="I87" t="s">
        <v>31</v>
      </c>
      <c r="J87" t="s">
        <v>31</v>
      </c>
      <c r="K87" t="s">
        <v>21</v>
      </c>
      <c r="L87" t="s">
        <v>40</v>
      </c>
      <c r="M87" t="s">
        <v>113</v>
      </c>
      <c r="N87" t="s">
        <v>115</v>
      </c>
    </row>
    <row r="88" spans="1:14" ht="12.75">
      <c r="A88" t="str">
        <f>HYPERLINK("http://www.onsemi.com/PowerSolutions/product.do?id=MMUN2214LT1G","MMUN2214LT1G")</f>
        <v>MMUN2214LT1G</v>
      </c>
      <c r="B88" t="str">
        <f t="shared" si="1"/>
        <v>MMUN2211LT1/D (139.0kB)</v>
      </c>
      <c r="C88" t="s">
        <v>14</v>
      </c>
      <c r="D88" t="s">
        <v>47</v>
      </c>
      <c r="E88" t="s">
        <v>116</v>
      </c>
      <c r="F88" t="s">
        <v>17</v>
      </c>
      <c r="G88" t="s">
        <v>18</v>
      </c>
      <c r="H88" t="s">
        <v>29</v>
      </c>
      <c r="I88" t="s">
        <v>30</v>
      </c>
      <c r="J88" t="s">
        <v>31</v>
      </c>
      <c r="K88" t="s">
        <v>56</v>
      </c>
      <c r="L88" t="s">
        <v>40</v>
      </c>
      <c r="M88" t="s">
        <v>113</v>
      </c>
      <c r="N88" t="s">
        <v>115</v>
      </c>
    </row>
    <row r="89" spans="1:14" ht="12.75">
      <c r="A89" t="str">
        <f>HYPERLINK("http://www.onsemi.com/PowerSolutions/product.do?id=MMUN2215LT1G","MMUN2215LT1G")</f>
        <v>MMUN2215LT1G</v>
      </c>
      <c r="B89" t="str">
        <f t="shared" si="1"/>
        <v>MMUN2211LT1/D (139.0kB)</v>
      </c>
      <c r="C89" t="s">
        <v>14</v>
      </c>
      <c r="D89" t="s">
        <v>47</v>
      </c>
      <c r="E89" t="s">
        <v>116</v>
      </c>
      <c r="F89" t="s">
        <v>17</v>
      </c>
      <c r="G89" t="s">
        <v>18</v>
      </c>
      <c r="H89" t="s">
        <v>52</v>
      </c>
      <c r="I89" t="s">
        <v>30</v>
      </c>
      <c r="J89" t="s">
        <v>53</v>
      </c>
      <c r="L89" t="s">
        <v>40</v>
      </c>
      <c r="M89" t="s">
        <v>113</v>
      </c>
      <c r="N89" t="s">
        <v>115</v>
      </c>
    </row>
    <row r="90" spans="1:14" ht="12.75">
      <c r="A90" t="str">
        <f>HYPERLINK("http://www.onsemi.com/PowerSolutions/product.do?id=MMUN2216LT1G","MMUN2216LT1G")</f>
        <v>MMUN2216LT1G</v>
      </c>
      <c r="B90" t="str">
        <f t="shared" si="1"/>
        <v>MMUN2211LT1/D (139.0kB)</v>
      </c>
      <c r="C90" t="s">
        <v>14</v>
      </c>
      <c r="D90" t="s">
        <v>47</v>
      </c>
      <c r="E90" t="s">
        <v>116</v>
      </c>
      <c r="F90" t="s">
        <v>17</v>
      </c>
      <c r="G90" t="s">
        <v>18</v>
      </c>
      <c r="H90" t="s">
        <v>52</v>
      </c>
      <c r="I90" t="s">
        <v>68</v>
      </c>
      <c r="J90" t="s">
        <v>53</v>
      </c>
      <c r="L90" t="s">
        <v>40</v>
      </c>
      <c r="M90" t="s">
        <v>113</v>
      </c>
      <c r="N90" t="s">
        <v>114</v>
      </c>
    </row>
    <row r="91" spans="1:14" ht="12.75">
      <c r="A91" t="str">
        <f>HYPERLINK("http://www.onsemi.com/PowerSolutions/product.do?id=MMUN2231LT1G","MMUN2231LT1G")</f>
        <v>MMUN2231LT1G</v>
      </c>
      <c r="B91" t="str">
        <f t="shared" si="1"/>
        <v>MMUN2211LT1/D (139.0kB)</v>
      </c>
      <c r="C91" t="s">
        <v>14</v>
      </c>
      <c r="D91" t="s">
        <v>47</v>
      </c>
      <c r="E91" t="s">
        <v>116</v>
      </c>
      <c r="F91" t="s">
        <v>17</v>
      </c>
      <c r="G91" t="s">
        <v>18</v>
      </c>
      <c r="H91" t="s">
        <v>59</v>
      </c>
      <c r="I91" t="s">
        <v>60</v>
      </c>
      <c r="J91" t="s">
        <v>60</v>
      </c>
      <c r="K91" t="s">
        <v>21</v>
      </c>
      <c r="L91" t="s">
        <v>40</v>
      </c>
      <c r="M91" t="s">
        <v>113</v>
      </c>
      <c r="N91" t="s">
        <v>115</v>
      </c>
    </row>
    <row r="92" spans="1:14" ht="12.75">
      <c r="A92" t="str">
        <f>HYPERLINK("http://www.onsemi.com/PowerSolutions/product.do?id=MMUN2232LT1G","MMUN2232LT1G")</f>
        <v>MMUN2232LT1G</v>
      </c>
      <c r="B92" t="str">
        <f t="shared" si="1"/>
        <v>MMUN2211LT1/D (139.0kB)</v>
      </c>
      <c r="C92" t="s">
        <v>14</v>
      </c>
      <c r="D92" t="s">
        <v>47</v>
      </c>
      <c r="E92" t="s">
        <v>116</v>
      </c>
      <c r="F92" t="s">
        <v>17</v>
      </c>
      <c r="G92" t="s">
        <v>18</v>
      </c>
      <c r="H92" t="s">
        <v>67</v>
      </c>
      <c r="I92" t="s">
        <v>68</v>
      </c>
      <c r="J92" t="s">
        <v>68</v>
      </c>
      <c r="K92" t="s">
        <v>21</v>
      </c>
      <c r="L92" t="s">
        <v>40</v>
      </c>
      <c r="M92" t="s">
        <v>113</v>
      </c>
      <c r="N92" t="s">
        <v>115</v>
      </c>
    </row>
    <row r="93" spans="1:14" ht="12.75">
      <c r="A93" t="str">
        <f>HYPERLINK("http://www.onsemi.com/PowerSolutions/product.do?id=MMUN2233LT1G","MMUN2233LT1G")</f>
        <v>MMUN2233LT1G</v>
      </c>
      <c r="B93" t="str">
        <f t="shared" si="1"/>
        <v>MMUN2211LT1/D (139.0kB)</v>
      </c>
      <c r="C93" t="s">
        <v>14</v>
      </c>
      <c r="D93" t="s">
        <v>47</v>
      </c>
      <c r="E93" t="s">
        <v>116</v>
      </c>
      <c r="F93" t="s">
        <v>17</v>
      </c>
      <c r="G93" t="s">
        <v>18</v>
      </c>
      <c r="H93" t="s">
        <v>29</v>
      </c>
      <c r="I93" t="s">
        <v>68</v>
      </c>
      <c r="J93" t="s">
        <v>31</v>
      </c>
      <c r="K93" t="s">
        <v>70</v>
      </c>
      <c r="L93" t="s">
        <v>40</v>
      </c>
      <c r="M93" t="s">
        <v>113</v>
      </c>
      <c r="N93" t="s">
        <v>115</v>
      </c>
    </row>
    <row r="94" spans="1:14" ht="12.75">
      <c r="A94" t="str">
        <f>HYPERLINK("http://www.onsemi.com/PowerSolutions/product.do?id=MMUN2234LT1","MMUN2234LT1")</f>
        <v>MMUN2234LT1</v>
      </c>
      <c r="B94" t="str">
        <f t="shared" si="1"/>
        <v>MMUN2211LT1/D (139.0kB)</v>
      </c>
      <c r="C94" t="s">
        <v>46</v>
      </c>
      <c r="D94" t="s">
        <v>47</v>
      </c>
      <c r="E94" t="s">
        <v>116</v>
      </c>
      <c r="F94" t="s">
        <v>17</v>
      </c>
      <c r="G94" t="s">
        <v>18</v>
      </c>
      <c r="H94" t="s">
        <v>29</v>
      </c>
      <c r="I94" t="s">
        <v>63</v>
      </c>
      <c r="J94" t="s">
        <v>31</v>
      </c>
      <c r="K94" t="s">
        <v>65</v>
      </c>
      <c r="L94" t="s">
        <v>40</v>
      </c>
      <c r="M94" t="s">
        <v>113</v>
      </c>
      <c r="N94" t="s">
        <v>115</v>
      </c>
    </row>
    <row r="95" spans="1:14" ht="12.75">
      <c r="A95" t="str">
        <f>HYPERLINK("http://www.onsemi.com/PowerSolutions/product.do?id=MMUN2234LT1G","MMUN2234LT1G")</f>
        <v>MMUN2234LT1G</v>
      </c>
      <c r="B95" t="str">
        <f t="shared" si="1"/>
        <v>MMUN2211LT1/D (139.0kB)</v>
      </c>
      <c r="C95" t="s">
        <v>14</v>
      </c>
      <c r="D95" t="s">
        <v>47</v>
      </c>
      <c r="E95" t="s">
        <v>116</v>
      </c>
      <c r="F95" t="s">
        <v>17</v>
      </c>
      <c r="G95" t="s">
        <v>18</v>
      </c>
      <c r="H95" t="s">
        <v>29</v>
      </c>
      <c r="I95" t="s">
        <v>63</v>
      </c>
      <c r="J95" t="s">
        <v>31</v>
      </c>
      <c r="K95" t="s">
        <v>65</v>
      </c>
      <c r="L95" t="s">
        <v>40</v>
      </c>
      <c r="M95" t="s">
        <v>113</v>
      </c>
      <c r="N95" t="s">
        <v>115</v>
      </c>
    </row>
    <row r="96" spans="1:14" ht="12.75">
      <c r="A96" t="str">
        <f>HYPERLINK("http://www.onsemi.com/PowerSolutions/product.do?id=MMUN2238LT1G","MMUN2238LT1G")</f>
        <v>MMUN2238LT1G</v>
      </c>
      <c r="B96" t="str">
        <f t="shared" si="1"/>
        <v>MMUN2211LT1/D (139.0kB)</v>
      </c>
      <c r="C96" t="s">
        <v>14</v>
      </c>
      <c r="D96" t="s">
        <v>47</v>
      </c>
      <c r="E96" t="s">
        <v>116</v>
      </c>
      <c r="F96" t="s">
        <v>17</v>
      </c>
      <c r="G96" t="s">
        <v>18</v>
      </c>
      <c r="H96" t="s">
        <v>52</v>
      </c>
      <c r="I96" t="s">
        <v>60</v>
      </c>
      <c r="J96" t="s">
        <v>53</v>
      </c>
      <c r="L96" t="s">
        <v>40</v>
      </c>
      <c r="M96" t="s">
        <v>113</v>
      </c>
      <c r="N96" t="s">
        <v>115</v>
      </c>
    </row>
    <row r="97" spans="1:14" ht="12.75">
      <c r="A97" t="str">
        <f>HYPERLINK("http://www.onsemi.com/PowerSolutions/product.do?id=MUN2111T1","MUN2111T1")</f>
        <v>MUN2111T1</v>
      </c>
      <c r="B97" t="str">
        <f>HYPERLINK("http://www.onsemi.com/pub/Collateral/MUN2111T1-D.PDF","MUN2111T1/D (111.0kB)")</f>
        <v>MUN2111T1/D (111.0kB)</v>
      </c>
      <c r="C97" t="s">
        <v>46</v>
      </c>
      <c r="D97" t="s">
        <v>47</v>
      </c>
      <c r="E97" t="s">
        <v>112</v>
      </c>
      <c r="F97" t="s">
        <v>17</v>
      </c>
      <c r="G97" t="s">
        <v>18</v>
      </c>
      <c r="H97" t="s">
        <v>19</v>
      </c>
      <c r="I97" t="s">
        <v>30</v>
      </c>
      <c r="J97" t="s">
        <v>30</v>
      </c>
      <c r="K97" t="s">
        <v>21</v>
      </c>
      <c r="L97" t="s">
        <v>26</v>
      </c>
      <c r="M97" t="s">
        <v>117</v>
      </c>
      <c r="N97" t="s">
        <v>57</v>
      </c>
    </row>
    <row r="98" spans="1:14" ht="12.75">
      <c r="A98" t="str">
        <f>HYPERLINK("http://www.onsemi.com/PowerSolutions/product.do?id=MUN2111T1G","MUN2111T1G")</f>
        <v>MUN2111T1G</v>
      </c>
      <c r="B98" t="str">
        <f>HYPERLINK("http://www.onsemi.com/pub/Collateral/MUN2111T1-D.PDF","MUN2111T1/D (111.0kB)")</f>
        <v>MUN2111T1/D (111.0kB)</v>
      </c>
      <c r="C98" t="s">
        <v>14</v>
      </c>
      <c r="D98" t="s">
        <v>47</v>
      </c>
      <c r="E98" t="s">
        <v>112</v>
      </c>
      <c r="F98" t="s">
        <v>17</v>
      </c>
      <c r="G98" t="s">
        <v>18</v>
      </c>
      <c r="H98" t="s">
        <v>19</v>
      </c>
      <c r="I98" t="s">
        <v>30</v>
      </c>
      <c r="J98" t="s">
        <v>30</v>
      </c>
      <c r="K98" t="s">
        <v>21</v>
      </c>
      <c r="L98" t="s">
        <v>26</v>
      </c>
      <c r="M98" t="s">
        <v>117</v>
      </c>
      <c r="N98" t="s">
        <v>118</v>
      </c>
    </row>
    <row r="99" spans="1:14" ht="12.75">
      <c r="A99" t="str">
        <f>HYPERLINK("http://www.onsemi.com/PowerSolutions/product.do?id=MUN2112T1","MUN2112T1")</f>
        <v>MUN2112T1</v>
      </c>
      <c r="B99" t="str">
        <f>HYPERLINK("http://www.onsemi.com/pub/Collateral/MUN2111T1-D.PDF","MUN2111T1/D (111.0kB)")</f>
        <v>MUN2111T1/D (111.0kB)</v>
      </c>
      <c r="C99" t="s">
        <v>46</v>
      </c>
      <c r="D99" t="s">
        <v>47</v>
      </c>
      <c r="E99" t="s">
        <v>112</v>
      </c>
      <c r="F99" t="s">
        <v>17</v>
      </c>
      <c r="G99" t="s">
        <v>18</v>
      </c>
      <c r="H99" t="s">
        <v>62</v>
      </c>
      <c r="I99" t="s">
        <v>63</v>
      </c>
      <c r="J99" t="s">
        <v>63</v>
      </c>
      <c r="K99" t="s">
        <v>21</v>
      </c>
      <c r="L99" t="s">
        <v>26</v>
      </c>
      <c r="M99" t="s">
        <v>117</v>
      </c>
      <c r="N99" t="s">
        <v>114</v>
      </c>
    </row>
    <row r="100" spans="1:14" ht="12.75">
      <c r="A100" t="str">
        <f>HYPERLINK("http://www.onsemi.com/PowerSolutions/product.do?id=MUN2113T1G","MUN2113T1G")</f>
        <v>MUN2113T1G</v>
      </c>
      <c r="B100" t="str">
        <f>HYPERLINK("http://www.onsemi.com/pub/Collateral/MUN2111T1-D.PDF","MUN2111T1/D (111.0kB)")</f>
        <v>MUN2111T1/D (111.0kB)</v>
      </c>
      <c r="C100" t="s">
        <v>14</v>
      </c>
      <c r="D100" t="s">
        <v>47</v>
      </c>
      <c r="E100" t="s">
        <v>112</v>
      </c>
      <c r="F100" t="s">
        <v>17</v>
      </c>
      <c r="G100" t="s">
        <v>18</v>
      </c>
      <c r="H100" t="s">
        <v>29</v>
      </c>
      <c r="I100" t="s">
        <v>31</v>
      </c>
      <c r="J100" t="s">
        <v>31</v>
      </c>
      <c r="K100" t="s">
        <v>21</v>
      </c>
      <c r="L100" t="s">
        <v>26</v>
      </c>
      <c r="M100" t="s">
        <v>117</v>
      </c>
      <c r="N100" t="s">
        <v>114</v>
      </c>
    </row>
    <row r="101" spans="1:14" ht="12.75">
      <c r="A101" t="str">
        <f>HYPERLINK("http://www.onsemi.com/PowerSolutions/product.do?id=MUN2114T1","MUN2114T1")</f>
        <v>MUN2114T1</v>
      </c>
      <c r="B101" t="str">
        <f>HYPERLINK("http://www.onsemi.com/pub/Collateral/MUN2111T1-D.PDF","MUN2111T1/D (111.0kB)")</f>
        <v>MUN2111T1/D (111.0kB)</v>
      </c>
      <c r="C101" t="s">
        <v>46</v>
      </c>
      <c r="D101" t="s">
        <v>47</v>
      </c>
      <c r="E101" t="s">
        <v>112</v>
      </c>
      <c r="F101" t="s">
        <v>17</v>
      </c>
      <c r="G101" t="s">
        <v>18</v>
      </c>
      <c r="H101" t="s">
        <v>29</v>
      </c>
      <c r="I101" t="s">
        <v>30</v>
      </c>
      <c r="J101" t="s">
        <v>31</v>
      </c>
      <c r="K101" t="s">
        <v>56</v>
      </c>
      <c r="L101" t="s">
        <v>26</v>
      </c>
      <c r="M101" t="s">
        <v>117</v>
      </c>
      <c r="N101" t="s">
        <v>114</v>
      </c>
    </row>
    <row r="102" spans="1:14" ht="12.75">
      <c r="A102" t="str">
        <f>HYPERLINK("http://www.onsemi.com/PowerSolutions/product.do?id=MUN2211T1","MUN2211T1")</f>
        <v>MUN2211T1</v>
      </c>
      <c r="B102" t="str">
        <f aca="true" t="shared" si="2" ref="B102:B120">HYPERLINK("http://www.onsemi.com/pub/Collateral/MUN2211T1-D.PDF","MUN2211T1/D (160.0kB)")</f>
        <v>MUN2211T1/D (160.0kB)</v>
      </c>
      <c r="C102" t="s">
        <v>46</v>
      </c>
      <c r="D102" t="s">
        <v>47</v>
      </c>
      <c r="E102" t="s">
        <v>116</v>
      </c>
      <c r="F102" t="s">
        <v>17</v>
      </c>
      <c r="G102" t="s">
        <v>18</v>
      </c>
      <c r="H102" t="s">
        <v>19</v>
      </c>
      <c r="I102" t="s">
        <v>30</v>
      </c>
      <c r="J102" t="s">
        <v>30</v>
      </c>
      <c r="K102" t="s">
        <v>21</v>
      </c>
      <c r="L102" t="s">
        <v>40</v>
      </c>
      <c r="M102" t="s">
        <v>117</v>
      </c>
      <c r="N102" t="s">
        <v>57</v>
      </c>
    </row>
    <row r="103" spans="1:14" ht="12.75">
      <c r="A103" t="str">
        <f>HYPERLINK("http://www.onsemi.com/PowerSolutions/product.do?id=MUN2211T1G","MUN2211T1G")</f>
        <v>MUN2211T1G</v>
      </c>
      <c r="B103" t="str">
        <f t="shared" si="2"/>
        <v>MUN2211T1/D (160.0kB)</v>
      </c>
      <c r="C103" t="s">
        <v>14</v>
      </c>
      <c r="D103" t="s">
        <v>47</v>
      </c>
      <c r="E103" t="s">
        <v>116</v>
      </c>
      <c r="F103" t="s">
        <v>17</v>
      </c>
      <c r="G103" t="s">
        <v>18</v>
      </c>
      <c r="H103" t="s">
        <v>19</v>
      </c>
      <c r="I103" t="s">
        <v>30</v>
      </c>
      <c r="J103" t="s">
        <v>30</v>
      </c>
      <c r="K103" t="s">
        <v>21</v>
      </c>
      <c r="L103" t="s">
        <v>40</v>
      </c>
      <c r="M103" t="s">
        <v>117</v>
      </c>
      <c r="N103" t="s">
        <v>119</v>
      </c>
    </row>
    <row r="104" spans="1:14" ht="12.75">
      <c r="A104" t="str">
        <f>HYPERLINK("http://www.onsemi.com/PowerSolutions/product.do?id=MUN2211T3G","MUN2211T3G")</f>
        <v>MUN2211T3G</v>
      </c>
      <c r="B104" t="str">
        <f t="shared" si="2"/>
        <v>MUN2211T1/D (160.0kB)</v>
      </c>
      <c r="C104" t="s">
        <v>14</v>
      </c>
      <c r="D104" t="s">
        <v>47</v>
      </c>
      <c r="E104" t="s">
        <v>116</v>
      </c>
      <c r="F104" t="s">
        <v>17</v>
      </c>
      <c r="G104" t="s">
        <v>18</v>
      </c>
      <c r="H104" t="s">
        <v>19</v>
      </c>
      <c r="I104" t="s">
        <v>30</v>
      </c>
      <c r="J104" t="s">
        <v>30</v>
      </c>
      <c r="K104" t="s">
        <v>21</v>
      </c>
      <c r="L104" t="s">
        <v>40</v>
      </c>
      <c r="M104" t="s">
        <v>117</v>
      </c>
      <c r="N104" t="s">
        <v>57</v>
      </c>
    </row>
    <row r="105" spans="1:14" ht="12.75">
      <c r="A105" t="str">
        <f>HYPERLINK("http://www.onsemi.com/PowerSolutions/product.do?id=MUN2212T1","MUN2212T1")</f>
        <v>MUN2212T1</v>
      </c>
      <c r="B105" t="str">
        <f t="shared" si="2"/>
        <v>MUN2211T1/D (160.0kB)</v>
      </c>
      <c r="C105" t="s">
        <v>46</v>
      </c>
      <c r="D105" t="s">
        <v>47</v>
      </c>
      <c r="E105" t="s">
        <v>116</v>
      </c>
      <c r="F105" t="s">
        <v>17</v>
      </c>
      <c r="G105" t="s">
        <v>18</v>
      </c>
      <c r="H105" t="s">
        <v>62</v>
      </c>
      <c r="I105" t="s">
        <v>63</v>
      </c>
      <c r="J105" t="s">
        <v>63</v>
      </c>
      <c r="K105" t="s">
        <v>21</v>
      </c>
      <c r="L105" t="s">
        <v>40</v>
      </c>
      <c r="M105" t="s">
        <v>117</v>
      </c>
      <c r="N105" t="s">
        <v>114</v>
      </c>
    </row>
    <row r="106" spans="1:14" ht="12.75">
      <c r="A106" t="str">
        <f>HYPERLINK("http://www.onsemi.com/PowerSolutions/product.do?id=MUN2212T1G","MUN2212T1G")</f>
        <v>MUN2212T1G</v>
      </c>
      <c r="B106" t="str">
        <f t="shared" si="2"/>
        <v>MUN2211T1/D (160.0kB)</v>
      </c>
      <c r="C106" t="s">
        <v>14</v>
      </c>
      <c r="D106" t="s">
        <v>47</v>
      </c>
      <c r="E106" t="s">
        <v>116</v>
      </c>
      <c r="F106" t="s">
        <v>17</v>
      </c>
      <c r="G106" t="s">
        <v>18</v>
      </c>
      <c r="H106" t="s">
        <v>62</v>
      </c>
      <c r="I106" t="s">
        <v>63</v>
      </c>
      <c r="J106" t="s">
        <v>63</v>
      </c>
      <c r="K106" t="s">
        <v>21</v>
      </c>
      <c r="L106" t="s">
        <v>40</v>
      </c>
      <c r="M106" t="s">
        <v>117</v>
      </c>
      <c r="N106" t="s">
        <v>114</v>
      </c>
    </row>
    <row r="107" spans="1:14" ht="12.75">
      <c r="A107" t="str">
        <f>HYPERLINK("http://www.onsemi.com/PowerSolutions/product.do?id=MUN2213T1","MUN2213T1")</f>
        <v>MUN2213T1</v>
      </c>
      <c r="B107" t="str">
        <f t="shared" si="2"/>
        <v>MUN2211T1/D (160.0kB)</v>
      </c>
      <c r="C107" t="s">
        <v>46</v>
      </c>
      <c r="D107" t="s">
        <v>47</v>
      </c>
      <c r="E107" t="s">
        <v>116</v>
      </c>
      <c r="F107" t="s">
        <v>17</v>
      </c>
      <c r="G107" t="s">
        <v>18</v>
      </c>
      <c r="H107" t="s">
        <v>29</v>
      </c>
      <c r="I107" t="s">
        <v>31</v>
      </c>
      <c r="J107" t="s">
        <v>31</v>
      </c>
      <c r="K107" t="s">
        <v>21</v>
      </c>
      <c r="L107" t="s">
        <v>40</v>
      </c>
      <c r="M107" t="s">
        <v>117</v>
      </c>
      <c r="N107" t="s">
        <v>57</v>
      </c>
    </row>
    <row r="108" spans="1:14" ht="12.75">
      <c r="A108" t="str">
        <f>HYPERLINK("http://www.onsemi.com/PowerSolutions/product.do?id=MUN2213T1G","MUN2213T1G")</f>
        <v>MUN2213T1G</v>
      </c>
      <c r="B108" t="str">
        <f t="shared" si="2"/>
        <v>MUN2211T1/D (160.0kB)</v>
      </c>
      <c r="C108" t="s">
        <v>14</v>
      </c>
      <c r="D108" t="s">
        <v>47</v>
      </c>
      <c r="E108" t="s">
        <v>116</v>
      </c>
      <c r="F108" t="s">
        <v>17</v>
      </c>
      <c r="G108" t="s">
        <v>18</v>
      </c>
      <c r="H108" t="s">
        <v>29</v>
      </c>
      <c r="I108" t="s">
        <v>31</v>
      </c>
      <c r="J108" t="s">
        <v>31</v>
      </c>
      <c r="K108" t="s">
        <v>21</v>
      </c>
      <c r="L108" t="s">
        <v>40</v>
      </c>
      <c r="M108" t="s">
        <v>117</v>
      </c>
      <c r="N108" t="s">
        <v>120</v>
      </c>
    </row>
    <row r="109" spans="1:14" ht="12.75">
      <c r="A109" t="str">
        <f>HYPERLINK("http://www.onsemi.com/PowerSolutions/product.do?id=MUN2214T1","MUN2214T1")</f>
        <v>MUN2214T1</v>
      </c>
      <c r="B109" t="str">
        <f t="shared" si="2"/>
        <v>MUN2211T1/D (160.0kB)</v>
      </c>
      <c r="C109" t="s">
        <v>46</v>
      </c>
      <c r="D109" t="s">
        <v>47</v>
      </c>
      <c r="E109" t="s">
        <v>116</v>
      </c>
      <c r="F109" t="s">
        <v>17</v>
      </c>
      <c r="G109" t="s">
        <v>18</v>
      </c>
      <c r="H109" t="s">
        <v>29</v>
      </c>
      <c r="I109" t="s">
        <v>30</v>
      </c>
      <c r="J109" t="s">
        <v>31</v>
      </c>
      <c r="K109" t="s">
        <v>56</v>
      </c>
      <c r="L109" t="s">
        <v>40</v>
      </c>
      <c r="M109" t="s">
        <v>117</v>
      </c>
      <c r="N109" t="s">
        <v>114</v>
      </c>
    </row>
    <row r="110" spans="1:14" ht="12.75">
      <c r="A110" t="str">
        <f>HYPERLINK("http://www.onsemi.com/PowerSolutions/product.do?id=MUN2214T3G","MUN2214T3G")</f>
        <v>MUN2214T3G</v>
      </c>
      <c r="B110" t="str">
        <f t="shared" si="2"/>
        <v>MUN2211T1/D (160.0kB)</v>
      </c>
      <c r="C110" t="s">
        <v>14</v>
      </c>
      <c r="D110" t="s">
        <v>47</v>
      </c>
      <c r="E110" t="s">
        <v>116</v>
      </c>
      <c r="F110" t="s">
        <v>17</v>
      </c>
      <c r="G110" t="s">
        <v>18</v>
      </c>
      <c r="H110" t="s">
        <v>29</v>
      </c>
      <c r="I110" t="s">
        <v>30</v>
      </c>
      <c r="J110" t="s">
        <v>31</v>
      </c>
      <c r="K110" t="s">
        <v>56</v>
      </c>
      <c r="L110" t="s">
        <v>40</v>
      </c>
      <c r="M110" t="s">
        <v>117</v>
      </c>
      <c r="N110" t="s">
        <v>114</v>
      </c>
    </row>
    <row r="111" spans="1:14" ht="12.75">
      <c r="A111" t="str">
        <f>HYPERLINK("http://www.onsemi.com/PowerSolutions/product.do?id=MUN2215T1G","MUN2215T1G")</f>
        <v>MUN2215T1G</v>
      </c>
      <c r="B111" t="str">
        <f t="shared" si="2"/>
        <v>MUN2211T1/D (160.0kB)</v>
      </c>
      <c r="C111" t="s">
        <v>14</v>
      </c>
      <c r="D111" t="s">
        <v>47</v>
      </c>
      <c r="E111" t="s">
        <v>116</v>
      </c>
      <c r="F111" t="s">
        <v>17</v>
      </c>
      <c r="G111" t="s">
        <v>18</v>
      </c>
      <c r="H111" t="s">
        <v>52</v>
      </c>
      <c r="I111" t="s">
        <v>30</v>
      </c>
      <c r="J111" t="s">
        <v>53</v>
      </c>
      <c r="L111" t="s">
        <v>40</v>
      </c>
      <c r="M111" t="s">
        <v>117</v>
      </c>
      <c r="N111" t="s">
        <v>114</v>
      </c>
    </row>
    <row r="112" spans="1:14" ht="12.75">
      <c r="A112" t="str">
        <f>HYPERLINK("http://www.onsemi.com/PowerSolutions/product.do?id=MUN2216T1G","MUN2216T1G")</f>
        <v>MUN2216T1G</v>
      </c>
      <c r="B112" t="str">
        <f t="shared" si="2"/>
        <v>MUN2211T1/D (160.0kB)</v>
      </c>
      <c r="C112" t="s">
        <v>14</v>
      </c>
      <c r="D112" t="s">
        <v>47</v>
      </c>
      <c r="E112" t="s">
        <v>116</v>
      </c>
      <c r="F112" t="s">
        <v>17</v>
      </c>
      <c r="G112" t="s">
        <v>18</v>
      </c>
      <c r="H112" t="s">
        <v>52</v>
      </c>
      <c r="I112" t="s">
        <v>68</v>
      </c>
      <c r="J112" t="s">
        <v>53</v>
      </c>
      <c r="L112" t="s">
        <v>40</v>
      </c>
      <c r="M112" t="s">
        <v>117</v>
      </c>
      <c r="N112" t="s">
        <v>114</v>
      </c>
    </row>
    <row r="113" spans="1:14" ht="12.75">
      <c r="A113" t="str">
        <f>HYPERLINK("http://www.onsemi.com/PowerSolutions/product.do?id=MUN2230T1","MUN2230T1")</f>
        <v>MUN2230T1</v>
      </c>
      <c r="B113" t="str">
        <f t="shared" si="2"/>
        <v>MUN2211T1/D (160.0kB)</v>
      </c>
      <c r="C113" t="s">
        <v>46</v>
      </c>
      <c r="D113" t="s">
        <v>47</v>
      </c>
      <c r="E113" t="s">
        <v>116</v>
      </c>
      <c r="F113" t="s">
        <v>17</v>
      </c>
      <c r="G113" t="s">
        <v>18</v>
      </c>
      <c r="H113" t="s">
        <v>121</v>
      </c>
      <c r="I113" t="s">
        <v>122</v>
      </c>
      <c r="J113" t="s">
        <v>122</v>
      </c>
      <c r="K113" t="s">
        <v>21</v>
      </c>
      <c r="L113" t="s">
        <v>40</v>
      </c>
      <c r="M113" t="s">
        <v>117</v>
      </c>
      <c r="N113" t="s">
        <v>114</v>
      </c>
    </row>
    <row r="114" spans="1:14" ht="12.75">
      <c r="A114" t="str">
        <f>HYPERLINK("http://www.onsemi.com/PowerSolutions/product.do?id=MUN2230T1G","MUN2230T1G")</f>
        <v>MUN2230T1G</v>
      </c>
      <c r="B114" t="str">
        <f t="shared" si="2"/>
        <v>MUN2211T1/D (160.0kB)</v>
      </c>
      <c r="C114" t="s">
        <v>14</v>
      </c>
      <c r="D114" t="s">
        <v>47</v>
      </c>
      <c r="E114" t="s">
        <v>116</v>
      </c>
      <c r="F114" t="s">
        <v>17</v>
      </c>
      <c r="G114" t="s">
        <v>18</v>
      </c>
      <c r="H114" t="s">
        <v>121</v>
      </c>
      <c r="I114" t="s">
        <v>122</v>
      </c>
      <c r="J114" t="s">
        <v>122</v>
      </c>
      <c r="K114" t="s">
        <v>21</v>
      </c>
      <c r="L114" t="s">
        <v>40</v>
      </c>
      <c r="M114" t="s">
        <v>117</v>
      </c>
      <c r="N114" t="s">
        <v>114</v>
      </c>
    </row>
    <row r="115" spans="1:14" ht="12.75">
      <c r="A115" t="str">
        <f>HYPERLINK("http://www.onsemi.com/PowerSolutions/product.do?id=MUN2232T1G","MUN2232T1G")</f>
        <v>MUN2232T1G</v>
      </c>
      <c r="B115" t="str">
        <f t="shared" si="2"/>
        <v>MUN2211T1/D (160.0kB)</v>
      </c>
      <c r="C115" t="s">
        <v>14</v>
      </c>
      <c r="D115" t="s">
        <v>47</v>
      </c>
      <c r="E115" t="s">
        <v>116</v>
      </c>
      <c r="F115" t="s">
        <v>17</v>
      </c>
      <c r="G115" t="s">
        <v>18</v>
      </c>
      <c r="H115" t="s">
        <v>67</v>
      </c>
      <c r="I115" t="s">
        <v>68</v>
      </c>
      <c r="J115" t="s">
        <v>68</v>
      </c>
      <c r="K115" t="s">
        <v>21</v>
      </c>
      <c r="L115" t="s">
        <v>40</v>
      </c>
      <c r="M115" t="s">
        <v>117</v>
      </c>
      <c r="N115" t="s">
        <v>114</v>
      </c>
    </row>
    <row r="116" spans="1:14" ht="12.75">
      <c r="A116" t="str">
        <f>HYPERLINK("http://www.onsemi.com/PowerSolutions/product.do?id=MUN2233T1G","MUN2233T1G")</f>
        <v>MUN2233T1G</v>
      </c>
      <c r="B116" t="str">
        <f t="shared" si="2"/>
        <v>MUN2211T1/D (160.0kB)</v>
      </c>
      <c r="C116" t="s">
        <v>14</v>
      </c>
      <c r="D116" t="s">
        <v>47</v>
      </c>
      <c r="E116" t="s">
        <v>116</v>
      </c>
      <c r="F116" t="s">
        <v>17</v>
      </c>
      <c r="G116" t="s">
        <v>18</v>
      </c>
      <c r="H116" t="s">
        <v>29</v>
      </c>
      <c r="I116" t="s">
        <v>68</v>
      </c>
      <c r="J116" t="s">
        <v>31</v>
      </c>
      <c r="K116" t="s">
        <v>70</v>
      </c>
      <c r="L116" t="s">
        <v>40</v>
      </c>
      <c r="M116" t="s">
        <v>117</v>
      </c>
      <c r="N116" t="s">
        <v>114</v>
      </c>
    </row>
    <row r="117" spans="1:14" ht="12.75">
      <c r="A117" t="str">
        <f>HYPERLINK("http://www.onsemi.com/PowerSolutions/product.do?id=MUN2234T1","MUN2234T1")</f>
        <v>MUN2234T1</v>
      </c>
      <c r="B117" t="str">
        <f t="shared" si="2"/>
        <v>MUN2211T1/D (160.0kB)</v>
      </c>
      <c r="C117" t="s">
        <v>46</v>
      </c>
      <c r="D117" t="s">
        <v>47</v>
      </c>
      <c r="E117" t="s">
        <v>116</v>
      </c>
      <c r="F117" t="s">
        <v>17</v>
      </c>
      <c r="G117" t="s">
        <v>18</v>
      </c>
      <c r="H117" t="s">
        <v>29</v>
      </c>
      <c r="I117" t="s">
        <v>63</v>
      </c>
      <c r="J117" t="s">
        <v>31</v>
      </c>
      <c r="K117" t="s">
        <v>65</v>
      </c>
      <c r="L117" t="s">
        <v>40</v>
      </c>
      <c r="M117" t="s">
        <v>117</v>
      </c>
      <c r="N117" t="s">
        <v>114</v>
      </c>
    </row>
    <row r="118" spans="1:14" ht="12.75">
      <c r="A118" t="str">
        <f>HYPERLINK("http://www.onsemi.com/PowerSolutions/product.do?id=MUN2234T1G","MUN2234T1G")</f>
        <v>MUN2234T1G</v>
      </c>
      <c r="B118" t="str">
        <f t="shared" si="2"/>
        <v>MUN2211T1/D (160.0kB)</v>
      </c>
      <c r="C118" t="s">
        <v>14</v>
      </c>
      <c r="D118" t="s">
        <v>47</v>
      </c>
      <c r="E118" t="s">
        <v>116</v>
      </c>
      <c r="F118" t="s">
        <v>17</v>
      </c>
      <c r="G118" t="s">
        <v>18</v>
      </c>
      <c r="H118" t="s">
        <v>29</v>
      </c>
      <c r="I118" t="s">
        <v>63</v>
      </c>
      <c r="J118" t="s">
        <v>31</v>
      </c>
      <c r="K118" t="s">
        <v>65</v>
      </c>
      <c r="L118" t="s">
        <v>40</v>
      </c>
      <c r="M118" t="s">
        <v>117</v>
      </c>
      <c r="N118" t="s">
        <v>114</v>
      </c>
    </row>
    <row r="119" spans="1:14" ht="12.75">
      <c r="A119" t="str">
        <f>HYPERLINK("http://www.onsemi.com/PowerSolutions/product.do?id=MUN2237T1G","MUN2237T1G")</f>
        <v>MUN2237T1G</v>
      </c>
      <c r="B119" t="str">
        <f t="shared" si="2"/>
        <v>MUN2211T1/D (160.0kB)</v>
      </c>
      <c r="C119" t="s">
        <v>14</v>
      </c>
      <c r="D119" t="s">
        <v>47</v>
      </c>
      <c r="E119" t="s">
        <v>116</v>
      </c>
      <c r="F119" t="s">
        <v>17</v>
      </c>
      <c r="G119" t="s">
        <v>18</v>
      </c>
      <c r="H119" t="s">
        <v>29</v>
      </c>
      <c r="I119" t="s">
        <v>31</v>
      </c>
      <c r="J119" t="s">
        <v>63</v>
      </c>
      <c r="K119" t="s">
        <v>73</v>
      </c>
      <c r="L119" t="s">
        <v>40</v>
      </c>
      <c r="M119" t="s">
        <v>117</v>
      </c>
      <c r="N119" t="s">
        <v>114</v>
      </c>
    </row>
    <row r="120" spans="1:14" ht="12.75">
      <c r="A120" t="str">
        <f>HYPERLINK("http://www.onsemi.com/PowerSolutions/product.do?id=MUN2240T1G","MUN2240T1G")</f>
        <v>MUN2240T1G</v>
      </c>
      <c r="B120" t="str">
        <f t="shared" si="2"/>
        <v>MUN2211T1/D (160.0kB)</v>
      </c>
      <c r="C120" t="s">
        <v>14</v>
      </c>
      <c r="D120" t="s">
        <v>47</v>
      </c>
      <c r="E120" t="s">
        <v>116</v>
      </c>
      <c r="F120" t="s">
        <v>17</v>
      </c>
      <c r="G120" t="s">
        <v>18</v>
      </c>
      <c r="H120" t="s">
        <v>52</v>
      </c>
      <c r="I120" t="s">
        <v>31</v>
      </c>
      <c r="J120" t="s">
        <v>53</v>
      </c>
      <c r="L120" t="s">
        <v>40</v>
      </c>
      <c r="M120" t="s">
        <v>117</v>
      </c>
      <c r="N120" t="s">
        <v>114</v>
      </c>
    </row>
    <row r="121" spans="1:14" ht="12.75">
      <c r="A121" t="str">
        <f>HYPERLINK("http://www.onsemi.com/PowerSolutions/product.do?id=MUN5111DW1T1","MUN5111DW1T1")</f>
        <v>MUN5111DW1T1</v>
      </c>
      <c r="B121" t="str">
        <f>HYPERLINK("http://www.onsemi.com/pub/Collateral/MUN5111DW1T1-D.PDF","MUN5111DW1T1/D (178.0kB)")</f>
        <v>MUN5111DW1T1/D (178.0kB)</v>
      </c>
      <c r="C121" t="s">
        <v>46</v>
      </c>
      <c r="D121" t="s">
        <v>47</v>
      </c>
      <c r="E121" t="s">
        <v>123</v>
      </c>
      <c r="F121" t="s">
        <v>17</v>
      </c>
      <c r="G121" t="s">
        <v>18</v>
      </c>
      <c r="H121" t="s">
        <v>19</v>
      </c>
      <c r="I121" t="s">
        <v>30</v>
      </c>
      <c r="J121" t="s">
        <v>30</v>
      </c>
      <c r="K121" t="s">
        <v>21</v>
      </c>
      <c r="L121" t="s">
        <v>22</v>
      </c>
      <c r="M121" t="s">
        <v>124</v>
      </c>
      <c r="N121" t="s">
        <v>125</v>
      </c>
    </row>
    <row r="122" spans="1:14" ht="12.75">
      <c r="A122" t="str">
        <f>HYPERLINK("http://www.onsemi.com/PowerSolutions/product.do?id=MUN5111DW1T1G","MUN5111DW1T1G")</f>
        <v>MUN5111DW1T1G</v>
      </c>
      <c r="B122" t="str">
        <f>HYPERLINK("http://www.onsemi.com/pub/Collateral/MUN5111DW1T1-D.PDF","MUN5111DW1T1/D (178.0kB)")</f>
        <v>MUN5111DW1T1/D (178.0kB)</v>
      </c>
      <c r="C122" t="s">
        <v>14</v>
      </c>
      <c r="D122" t="s">
        <v>47</v>
      </c>
      <c r="E122" t="s">
        <v>123</v>
      </c>
      <c r="F122" t="s">
        <v>17</v>
      </c>
      <c r="G122" t="s">
        <v>18</v>
      </c>
      <c r="H122" t="s">
        <v>19</v>
      </c>
      <c r="I122" t="s">
        <v>30</v>
      </c>
      <c r="J122" t="s">
        <v>30</v>
      </c>
      <c r="K122" t="s">
        <v>21</v>
      </c>
      <c r="L122" t="s">
        <v>22</v>
      </c>
      <c r="M122" t="s">
        <v>124</v>
      </c>
      <c r="N122" t="s">
        <v>125</v>
      </c>
    </row>
    <row r="123" spans="1:14" ht="12.75">
      <c r="A123" t="str">
        <f>HYPERLINK("http://www.onsemi.com/PowerSolutions/product.do?id=MUN5111T1","MUN5111T1")</f>
        <v>MUN5111T1</v>
      </c>
      <c r="B123" t="str">
        <f>HYPERLINK("http://www.onsemi.com/pub/Collateral/MUN5111T1-D.PDF","MUN5111T1/D (108.0kB)")</f>
        <v>MUN5111T1/D (108.0kB)</v>
      </c>
      <c r="C123" t="s">
        <v>46</v>
      </c>
      <c r="D123" t="s">
        <v>47</v>
      </c>
      <c r="E123" t="s">
        <v>112</v>
      </c>
      <c r="F123" t="s">
        <v>17</v>
      </c>
      <c r="G123" t="s">
        <v>18</v>
      </c>
      <c r="H123" t="s">
        <v>19</v>
      </c>
      <c r="I123" t="s">
        <v>30</v>
      </c>
      <c r="J123" t="s">
        <v>30</v>
      </c>
      <c r="K123" t="s">
        <v>21</v>
      </c>
      <c r="L123" t="s">
        <v>26</v>
      </c>
      <c r="M123" t="s">
        <v>126</v>
      </c>
      <c r="N123" t="s">
        <v>127</v>
      </c>
    </row>
    <row r="124" spans="1:14" ht="12.75">
      <c r="A124" t="str">
        <f>HYPERLINK("http://www.onsemi.com/PowerSolutions/product.do?id=MUN5111T1G","MUN5111T1G")</f>
        <v>MUN5111T1G</v>
      </c>
      <c r="B124" t="str">
        <f>HYPERLINK("http://www.onsemi.com/pub/Collateral/MUN5111T1-D.PDF","MUN5111T1/D (108.0kB)")</f>
        <v>MUN5111T1/D (108.0kB)</v>
      </c>
      <c r="C124" t="s">
        <v>14</v>
      </c>
      <c r="D124" t="s">
        <v>47</v>
      </c>
      <c r="E124" t="s">
        <v>112</v>
      </c>
      <c r="F124" t="s">
        <v>17</v>
      </c>
      <c r="G124" t="s">
        <v>18</v>
      </c>
      <c r="H124" t="s">
        <v>19</v>
      </c>
      <c r="I124" t="s">
        <v>30</v>
      </c>
      <c r="J124" t="s">
        <v>30</v>
      </c>
      <c r="K124" t="s">
        <v>21</v>
      </c>
      <c r="L124" t="s">
        <v>26</v>
      </c>
      <c r="M124" t="s">
        <v>126</v>
      </c>
      <c r="N124" t="s">
        <v>127</v>
      </c>
    </row>
    <row r="125" spans="1:14" ht="12.75">
      <c r="A125" t="str">
        <f>HYPERLINK("http://www.onsemi.com/PowerSolutions/product.do?id=MUN5112T1","MUN5112T1")</f>
        <v>MUN5112T1</v>
      </c>
      <c r="B125" t="str">
        <f>HYPERLINK("http://www.onsemi.com/pub/Collateral/MUN5111T1-D.PDF","MUN5111T1/D (108.0kB)")</f>
        <v>MUN5111T1/D (108.0kB)</v>
      </c>
      <c r="C125" t="s">
        <v>46</v>
      </c>
      <c r="D125" t="s">
        <v>47</v>
      </c>
      <c r="E125" t="s">
        <v>112</v>
      </c>
      <c r="F125" t="s">
        <v>17</v>
      </c>
      <c r="G125" t="s">
        <v>18</v>
      </c>
      <c r="H125" t="s">
        <v>62</v>
      </c>
      <c r="I125" t="s">
        <v>63</v>
      </c>
      <c r="J125" t="s">
        <v>63</v>
      </c>
      <c r="K125" t="s">
        <v>21</v>
      </c>
      <c r="L125" t="s">
        <v>26</v>
      </c>
      <c r="M125" t="s">
        <v>126</v>
      </c>
      <c r="N125" t="s">
        <v>127</v>
      </c>
    </row>
    <row r="126" spans="1:14" ht="12.75">
      <c r="A126" t="str">
        <f>HYPERLINK("http://www.onsemi.com/PowerSolutions/product.do?id=MUN5112T1G","MUN5112T1G")</f>
        <v>MUN5112T1G</v>
      </c>
      <c r="B126" t="str">
        <f>HYPERLINK("http://www.onsemi.com/pub/Collateral/MUN5111T1-D.PDF","MUN5111T1/D (108.0kB)")</f>
        <v>MUN5111T1/D (108.0kB)</v>
      </c>
      <c r="C126" t="s">
        <v>14</v>
      </c>
      <c r="D126" t="s">
        <v>47</v>
      </c>
      <c r="E126" t="s">
        <v>112</v>
      </c>
      <c r="F126" t="s">
        <v>17</v>
      </c>
      <c r="G126" t="s">
        <v>18</v>
      </c>
      <c r="H126" t="s">
        <v>62</v>
      </c>
      <c r="I126" t="s">
        <v>63</v>
      </c>
      <c r="J126" t="s">
        <v>63</v>
      </c>
      <c r="K126" t="s">
        <v>21</v>
      </c>
      <c r="L126" t="s">
        <v>26</v>
      </c>
      <c r="M126" t="s">
        <v>126</v>
      </c>
      <c r="N126" t="s">
        <v>127</v>
      </c>
    </row>
    <row r="127" spans="1:14" ht="12.75">
      <c r="A127" t="str">
        <f>HYPERLINK("http://www.onsemi.com/PowerSolutions/product.do?id=MUN5113DW1T1G","MUN5113DW1T1G")</f>
        <v>MUN5113DW1T1G</v>
      </c>
      <c r="B127" t="str">
        <f>HYPERLINK("http://www.onsemi.com/pub/Collateral/MUN5111DW1T1-D.PDF","MUN5111DW1T1/D (178.0kB)")</f>
        <v>MUN5111DW1T1/D (178.0kB)</v>
      </c>
      <c r="C127" t="s">
        <v>14</v>
      </c>
      <c r="D127" t="s">
        <v>47</v>
      </c>
      <c r="E127" t="s">
        <v>123</v>
      </c>
      <c r="F127" t="s">
        <v>17</v>
      </c>
      <c r="G127" t="s">
        <v>18</v>
      </c>
      <c r="H127" t="s">
        <v>29</v>
      </c>
      <c r="I127" t="s">
        <v>31</v>
      </c>
      <c r="J127" t="s">
        <v>31</v>
      </c>
      <c r="K127" t="s">
        <v>21</v>
      </c>
      <c r="L127" t="s">
        <v>22</v>
      </c>
      <c r="M127" t="s">
        <v>124</v>
      </c>
      <c r="N127" t="s">
        <v>125</v>
      </c>
    </row>
    <row r="128" spans="1:14" ht="12.75">
      <c r="A128" t="str">
        <f>HYPERLINK("http://www.onsemi.com/PowerSolutions/product.do?id=MUN5113T3","MUN5113T3")</f>
        <v>MUN5113T3</v>
      </c>
      <c r="B128" t="str">
        <f>HYPERLINK("http://www.onsemi.com/pub/Collateral/MUN5111T1-D.PDF","MUN5111T1/D (108.0kB)")</f>
        <v>MUN5111T1/D (108.0kB)</v>
      </c>
      <c r="C128" t="s">
        <v>46</v>
      </c>
      <c r="D128" t="s">
        <v>47</v>
      </c>
      <c r="E128" t="s">
        <v>112</v>
      </c>
      <c r="F128" t="s">
        <v>17</v>
      </c>
      <c r="G128" t="s">
        <v>18</v>
      </c>
      <c r="H128" t="s">
        <v>29</v>
      </c>
      <c r="I128" t="s">
        <v>31</v>
      </c>
      <c r="J128" t="s">
        <v>31</v>
      </c>
      <c r="K128" t="s">
        <v>21</v>
      </c>
      <c r="L128" t="s">
        <v>26</v>
      </c>
      <c r="M128" t="s">
        <v>126</v>
      </c>
      <c r="N128" t="s">
        <v>127</v>
      </c>
    </row>
    <row r="129" spans="1:14" ht="12.75">
      <c r="A129" t="str">
        <f>HYPERLINK("http://www.onsemi.com/PowerSolutions/product.do?id=MUN5113T3G","MUN5113T3G")</f>
        <v>MUN5113T3G</v>
      </c>
      <c r="B129" t="str">
        <f>HYPERLINK("http://www.onsemi.com/pub/Collateral/MUN5111T1-D.PDF","MUN5111T1/D (108.0kB)")</f>
        <v>MUN5111T1/D (108.0kB)</v>
      </c>
      <c r="C129" t="s">
        <v>14</v>
      </c>
      <c r="D129" t="s">
        <v>47</v>
      </c>
      <c r="E129" t="s">
        <v>112</v>
      </c>
      <c r="F129" t="s">
        <v>17</v>
      </c>
      <c r="G129" t="s">
        <v>18</v>
      </c>
      <c r="H129" t="s">
        <v>29</v>
      </c>
      <c r="I129" t="s">
        <v>31</v>
      </c>
      <c r="J129" t="s">
        <v>31</v>
      </c>
      <c r="K129" t="s">
        <v>21</v>
      </c>
      <c r="L129" t="s">
        <v>26</v>
      </c>
      <c r="M129" t="s">
        <v>126</v>
      </c>
      <c r="N129" t="s">
        <v>127</v>
      </c>
    </row>
    <row r="130" spans="1:14" ht="12.75">
      <c r="A130" t="str">
        <f>HYPERLINK("http://www.onsemi.com/PowerSolutions/product.do?id=MUN5114DW1T1G","MUN5114DW1T1G")</f>
        <v>MUN5114DW1T1G</v>
      </c>
      <c r="B130" t="str">
        <f>HYPERLINK("http://www.onsemi.com/pub/Collateral/MUN5111DW1T1-D.PDF","MUN5111DW1T1/D (178.0kB)")</f>
        <v>MUN5111DW1T1/D (178.0kB)</v>
      </c>
      <c r="C130" t="s">
        <v>14</v>
      </c>
      <c r="D130" t="s">
        <v>47</v>
      </c>
      <c r="E130" t="s">
        <v>123</v>
      </c>
      <c r="F130" t="s">
        <v>17</v>
      </c>
      <c r="G130" t="s">
        <v>18</v>
      </c>
      <c r="H130" t="s">
        <v>29</v>
      </c>
      <c r="I130" t="s">
        <v>30</v>
      </c>
      <c r="J130" t="s">
        <v>31</v>
      </c>
      <c r="K130" t="s">
        <v>56</v>
      </c>
      <c r="L130" t="s">
        <v>22</v>
      </c>
      <c r="M130" t="s">
        <v>124</v>
      </c>
      <c r="N130" t="s">
        <v>125</v>
      </c>
    </row>
    <row r="131" spans="1:14" ht="12.75">
      <c r="A131" t="str">
        <f>HYPERLINK("http://www.onsemi.com/PowerSolutions/product.do?id=MUN5114T1G","MUN5114T1G")</f>
        <v>MUN5114T1G</v>
      </c>
      <c r="B131" t="str">
        <f>HYPERLINK("http://www.onsemi.com/pub/Collateral/MUN5111T1-D.PDF","MUN5111T1/D (108.0kB)")</f>
        <v>MUN5111T1/D (108.0kB)</v>
      </c>
      <c r="C131" t="s">
        <v>14</v>
      </c>
      <c r="D131" t="s">
        <v>47</v>
      </c>
      <c r="E131" t="s">
        <v>112</v>
      </c>
      <c r="F131" t="s">
        <v>17</v>
      </c>
      <c r="G131" t="s">
        <v>18</v>
      </c>
      <c r="H131" t="s">
        <v>29</v>
      </c>
      <c r="I131" t="s">
        <v>30</v>
      </c>
      <c r="J131" t="s">
        <v>31</v>
      </c>
      <c r="K131" t="s">
        <v>56</v>
      </c>
      <c r="L131" t="s">
        <v>26</v>
      </c>
      <c r="M131" t="s">
        <v>126</v>
      </c>
      <c r="N131" t="s">
        <v>127</v>
      </c>
    </row>
    <row r="132" spans="1:14" ht="12.75">
      <c r="A132" t="str">
        <f>HYPERLINK("http://www.onsemi.com/PowerSolutions/product.do?id=MUN5115DW1T1G","MUN5115DW1T1G")</f>
        <v>MUN5115DW1T1G</v>
      </c>
      <c r="B132" t="str">
        <f>HYPERLINK("http://www.onsemi.com/pub/Collateral/MUN5111DW1T1-D.PDF","MUN5111DW1T1/D (178.0kB)")</f>
        <v>MUN5111DW1T1/D (178.0kB)</v>
      </c>
      <c r="C132" t="s">
        <v>14</v>
      </c>
      <c r="D132" t="s">
        <v>47</v>
      </c>
      <c r="E132" t="s">
        <v>123</v>
      </c>
      <c r="F132" t="s">
        <v>17</v>
      </c>
      <c r="G132" t="s">
        <v>18</v>
      </c>
      <c r="H132" t="s">
        <v>52</v>
      </c>
      <c r="I132" t="s">
        <v>30</v>
      </c>
      <c r="J132" t="s">
        <v>53</v>
      </c>
      <c r="L132" t="s">
        <v>22</v>
      </c>
      <c r="M132" t="s">
        <v>124</v>
      </c>
      <c r="N132" t="s">
        <v>125</v>
      </c>
    </row>
    <row r="133" spans="1:14" ht="12.75">
      <c r="A133" t="str">
        <f>HYPERLINK("http://www.onsemi.com/PowerSolutions/product.do?id=MUN5116DW1T1G","MUN5116DW1T1G")</f>
        <v>MUN5116DW1T1G</v>
      </c>
      <c r="B133" t="str">
        <f>HYPERLINK("http://www.onsemi.com/pub/Collateral/MUN5111DW1T1-D.PDF","MUN5111DW1T1/D (178.0kB)")</f>
        <v>MUN5111DW1T1/D (178.0kB)</v>
      </c>
      <c r="C133" t="s">
        <v>14</v>
      </c>
      <c r="D133" t="s">
        <v>47</v>
      </c>
      <c r="E133" t="s">
        <v>123</v>
      </c>
      <c r="F133" t="s">
        <v>17</v>
      </c>
      <c r="G133" t="s">
        <v>18</v>
      </c>
      <c r="H133" t="s">
        <v>52</v>
      </c>
      <c r="I133" t="s">
        <v>68</v>
      </c>
      <c r="J133" t="s">
        <v>53</v>
      </c>
      <c r="L133" t="s">
        <v>22</v>
      </c>
      <c r="M133" t="s">
        <v>124</v>
      </c>
      <c r="N133" t="s">
        <v>125</v>
      </c>
    </row>
    <row r="134" spans="1:14" ht="12.75">
      <c r="A134" t="str">
        <f>HYPERLINK("http://www.onsemi.com/PowerSolutions/product.do?id=MUN5131T1G","MUN5131T1G")</f>
        <v>MUN5131T1G</v>
      </c>
      <c r="B134" t="str">
        <f>HYPERLINK("http://www.onsemi.com/pub/Collateral/MUN5111T1-D.PDF","MUN5111T1/D (108.0kB)")</f>
        <v>MUN5111T1/D (108.0kB)</v>
      </c>
      <c r="C134" t="s">
        <v>14</v>
      </c>
      <c r="D134" t="s">
        <v>47</v>
      </c>
      <c r="E134" t="s">
        <v>112</v>
      </c>
      <c r="F134" t="s">
        <v>17</v>
      </c>
      <c r="G134" t="s">
        <v>18</v>
      </c>
      <c r="H134" t="s">
        <v>59</v>
      </c>
      <c r="I134" t="s">
        <v>60</v>
      </c>
      <c r="J134" t="s">
        <v>60</v>
      </c>
      <c r="K134" t="s">
        <v>21</v>
      </c>
      <c r="L134" t="s">
        <v>26</v>
      </c>
      <c r="M134" t="s">
        <v>126</v>
      </c>
      <c r="N134" t="s">
        <v>127</v>
      </c>
    </row>
    <row r="135" spans="1:14" ht="12.75">
      <c r="A135" t="str">
        <f>HYPERLINK("http://www.onsemi.com/PowerSolutions/product.do?id=MUN5132T1","MUN5132T1")</f>
        <v>MUN5132T1</v>
      </c>
      <c r="B135" t="str">
        <f>HYPERLINK("http://www.onsemi.com/pub/Collateral/MUN5111T1-D.PDF","MUN5111T1/D (108.0kB)")</f>
        <v>MUN5111T1/D (108.0kB)</v>
      </c>
      <c r="C135" t="s">
        <v>46</v>
      </c>
      <c r="D135" t="s">
        <v>47</v>
      </c>
      <c r="E135" t="s">
        <v>112</v>
      </c>
      <c r="F135" t="s">
        <v>17</v>
      </c>
      <c r="G135" t="s">
        <v>18</v>
      </c>
      <c r="H135" t="s">
        <v>67</v>
      </c>
      <c r="I135" t="s">
        <v>68</v>
      </c>
      <c r="J135" t="s">
        <v>68</v>
      </c>
      <c r="K135" t="s">
        <v>21</v>
      </c>
      <c r="L135" t="s">
        <v>26</v>
      </c>
      <c r="M135" t="s">
        <v>126</v>
      </c>
      <c r="N135" t="s">
        <v>127</v>
      </c>
    </row>
    <row r="136" spans="1:14" ht="12.75">
      <c r="A136" t="str">
        <f>HYPERLINK("http://www.onsemi.com/PowerSolutions/product.do?id=MUN5132T1G","MUN5132T1G")</f>
        <v>MUN5132T1G</v>
      </c>
      <c r="B136" t="str">
        <f>HYPERLINK("http://www.onsemi.com/pub/Collateral/MUN5111T1-D.PDF","MUN5111T1/D (108.0kB)")</f>
        <v>MUN5111T1/D (108.0kB)</v>
      </c>
      <c r="C136" t="s">
        <v>14</v>
      </c>
      <c r="D136" t="s">
        <v>47</v>
      </c>
      <c r="E136" t="s">
        <v>112</v>
      </c>
      <c r="F136" t="s">
        <v>17</v>
      </c>
      <c r="G136" t="s">
        <v>18</v>
      </c>
      <c r="H136" t="s">
        <v>67</v>
      </c>
      <c r="I136" t="s">
        <v>68</v>
      </c>
      <c r="J136" t="s">
        <v>68</v>
      </c>
      <c r="K136" t="s">
        <v>21</v>
      </c>
      <c r="L136" t="s">
        <v>26</v>
      </c>
      <c r="M136" t="s">
        <v>126</v>
      </c>
      <c r="N136" t="s">
        <v>127</v>
      </c>
    </row>
    <row r="137" spans="1:14" ht="12.75">
      <c r="A137" t="str">
        <f>HYPERLINK("http://www.onsemi.com/PowerSolutions/product.do?id=MUN5133DW1T1","MUN5133DW1T1")</f>
        <v>MUN5133DW1T1</v>
      </c>
      <c r="B137" t="str">
        <f>HYPERLINK("http://www.onsemi.com/pub/Collateral/MUN5111DW1T1-D.PDF","MUN5111DW1T1/D (178.0kB)")</f>
        <v>MUN5111DW1T1/D (178.0kB)</v>
      </c>
      <c r="C137" t="s">
        <v>46</v>
      </c>
      <c r="D137" t="s">
        <v>47</v>
      </c>
      <c r="E137" t="s">
        <v>123</v>
      </c>
      <c r="F137" t="s">
        <v>17</v>
      </c>
      <c r="G137" t="s">
        <v>18</v>
      </c>
      <c r="H137" t="s">
        <v>29</v>
      </c>
      <c r="I137" t="s">
        <v>68</v>
      </c>
      <c r="J137" t="s">
        <v>31</v>
      </c>
      <c r="K137" t="s">
        <v>70</v>
      </c>
      <c r="L137" t="s">
        <v>26</v>
      </c>
      <c r="M137" t="s">
        <v>124</v>
      </c>
      <c r="N137" t="s">
        <v>125</v>
      </c>
    </row>
    <row r="138" spans="1:14" ht="12.75">
      <c r="A138" t="str">
        <f>HYPERLINK("http://www.onsemi.com/PowerSolutions/product.do?id=MUN5133DW1T1G","MUN5133DW1T1G")</f>
        <v>MUN5133DW1T1G</v>
      </c>
      <c r="B138" t="str">
        <f>HYPERLINK("http://www.onsemi.com/pub/Collateral/MUN5111DW1T1-D.PDF","MUN5111DW1T1/D (178.0kB)")</f>
        <v>MUN5111DW1T1/D (178.0kB)</v>
      </c>
      <c r="C138" t="s">
        <v>14</v>
      </c>
      <c r="D138" t="s">
        <v>47</v>
      </c>
      <c r="E138" t="s">
        <v>123</v>
      </c>
      <c r="F138" t="s">
        <v>17</v>
      </c>
      <c r="G138" t="s">
        <v>18</v>
      </c>
      <c r="H138" t="s">
        <v>29</v>
      </c>
      <c r="I138" t="s">
        <v>68</v>
      </c>
      <c r="J138" t="s">
        <v>31</v>
      </c>
      <c r="K138" t="s">
        <v>70</v>
      </c>
      <c r="L138" t="s">
        <v>26</v>
      </c>
      <c r="M138" t="s">
        <v>124</v>
      </c>
      <c r="N138" t="s">
        <v>125</v>
      </c>
    </row>
    <row r="139" spans="1:14" ht="12.75">
      <c r="A139" t="str">
        <f>HYPERLINK("http://www.onsemi.com/PowerSolutions/product.do?id=MUN5133T1","MUN5133T1")</f>
        <v>MUN5133T1</v>
      </c>
      <c r="B139" t="str">
        <f>HYPERLINK("http://www.onsemi.com/pub/Collateral/MUN5111T1-D.PDF","MUN5111T1/D (108.0kB)")</f>
        <v>MUN5111T1/D (108.0kB)</v>
      </c>
      <c r="C139" t="s">
        <v>46</v>
      </c>
      <c r="D139" t="s">
        <v>47</v>
      </c>
      <c r="E139" t="s">
        <v>112</v>
      </c>
      <c r="F139" t="s">
        <v>17</v>
      </c>
      <c r="G139" t="s">
        <v>18</v>
      </c>
      <c r="H139" t="s">
        <v>29</v>
      </c>
      <c r="I139" t="s">
        <v>68</v>
      </c>
      <c r="J139" t="s">
        <v>31</v>
      </c>
      <c r="K139" t="s">
        <v>70</v>
      </c>
      <c r="L139" t="s">
        <v>26</v>
      </c>
      <c r="M139" t="s">
        <v>126</v>
      </c>
      <c r="N139" t="s">
        <v>127</v>
      </c>
    </row>
    <row r="140" spans="1:14" ht="12.75">
      <c r="A140" t="str">
        <f>HYPERLINK("http://www.onsemi.com/PowerSolutions/product.do?id=MUN5135DW1T1G","MUN5135DW1T1G")</f>
        <v>MUN5135DW1T1G</v>
      </c>
      <c r="B140" t="str">
        <f>HYPERLINK("http://www.onsemi.com/pub/Collateral/MUN5111DW1T1-D.PDF","MUN5111DW1T1/D (178.0kB)")</f>
        <v>MUN5111DW1T1/D (178.0kB)</v>
      </c>
      <c r="C140" t="s">
        <v>14</v>
      </c>
      <c r="D140" t="s">
        <v>47</v>
      </c>
      <c r="E140" t="s">
        <v>123</v>
      </c>
      <c r="F140" t="s">
        <v>17</v>
      </c>
      <c r="G140" t="s">
        <v>18</v>
      </c>
      <c r="H140" t="s">
        <v>29</v>
      </c>
      <c r="I140" t="s">
        <v>60</v>
      </c>
      <c r="J140" t="s">
        <v>31</v>
      </c>
      <c r="K140" t="s">
        <v>81</v>
      </c>
      <c r="L140" t="s">
        <v>26</v>
      </c>
      <c r="M140" t="s">
        <v>124</v>
      </c>
      <c r="N140" t="s">
        <v>125</v>
      </c>
    </row>
    <row r="141" spans="1:14" ht="12.75">
      <c r="A141" t="str">
        <f>HYPERLINK("http://www.onsemi.com/PowerSolutions/product.do?id=MUN5135T1G","MUN5135T1G")</f>
        <v>MUN5135T1G</v>
      </c>
      <c r="B141" t="str">
        <f>HYPERLINK("http://www.onsemi.com/pub/Collateral/MUN5111T1-D.PDF","MUN5111T1/D (108.0kB)")</f>
        <v>MUN5111T1/D (108.0kB)</v>
      </c>
      <c r="C141" t="s">
        <v>14</v>
      </c>
      <c r="D141" t="s">
        <v>47</v>
      </c>
      <c r="E141" t="s">
        <v>112</v>
      </c>
      <c r="F141" t="s">
        <v>17</v>
      </c>
      <c r="G141" t="s">
        <v>18</v>
      </c>
      <c r="H141" t="s">
        <v>29</v>
      </c>
      <c r="I141" t="s">
        <v>60</v>
      </c>
      <c r="J141" t="s">
        <v>31</v>
      </c>
      <c r="K141" t="s">
        <v>81</v>
      </c>
      <c r="L141" t="s">
        <v>26</v>
      </c>
      <c r="M141" t="s">
        <v>126</v>
      </c>
      <c r="N141" t="s">
        <v>127</v>
      </c>
    </row>
    <row r="142" spans="1:14" ht="12.75">
      <c r="A142" t="str">
        <f>HYPERLINK("http://www.onsemi.com/PowerSolutions/product.do?id=MUN5211DW1T1","MUN5211DW1T1")</f>
        <v>MUN5211DW1T1</v>
      </c>
      <c r="B142" t="str">
        <f>HYPERLINK("http://www.onsemi.com/pub/Collateral/MUN5211DW1T1-D.PDF","MUN5211DW1T1/D (139.0kB)")</f>
        <v>MUN5211DW1T1/D (139.0kB)</v>
      </c>
      <c r="C142" t="s">
        <v>46</v>
      </c>
      <c r="D142" t="s">
        <v>47</v>
      </c>
      <c r="E142" t="s">
        <v>128</v>
      </c>
      <c r="F142" t="s">
        <v>17</v>
      </c>
      <c r="G142" t="s">
        <v>18</v>
      </c>
      <c r="H142" t="s">
        <v>19</v>
      </c>
      <c r="I142" t="s">
        <v>30</v>
      </c>
      <c r="J142" t="s">
        <v>30</v>
      </c>
      <c r="K142" t="s">
        <v>21</v>
      </c>
      <c r="L142" t="s">
        <v>38</v>
      </c>
      <c r="M142" t="s">
        <v>124</v>
      </c>
      <c r="N142" t="s">
        <v>125</v>
      </c>
    </row>
    <row r="143" spans="1:14" ht="12.75">
      <c r="A143" t="str">
        <f>HYPERLINK("http://www.onsemi.com/PowerSolutions/product.do?id=MUN5211DW1T1G","MUN5211DW1T1G")</f>
        <v>MUN5211DW1T1G</v>
      </c>
      <c r="B143" t="str">
        <f>HYPERLINK("http://www.onsemi.com/pub/Collateral/MUN5211DW1T1-D.PDF","MUN5211DW1T1/D (139.0kB)")</f>
        <v>MUN5211DW1T1/D (139.0kB)</v>
      </c>
      <c r="C143" t="s">
        <v>14</v>
      </c>
      <c r="D143" t="s">
        <v>47</v>
      </c>
      <c r="E143" t="s">
        <v>128</v>
      </c>
      <c r="F143" t="s">
        <v>17</v>
      </c>
      <c r="G143" t="s">
        <v>18</v>
      </c>
      <c r="H143" t="s">
        <v>19</v>
      </c>
      <c r="I143" t="s">
        <v>30</v>
      </c>
      <c r="J143" t="s">
        <v>30</v>
      </c>
      <c r="K143" t="s">
        <v>21</v>
      </c>
      <c r="L143" t="s">
        <v>38</v>
      </c>
      <c r="M143" t="s">
        <v>124</v>
      </c>
      <c r="N143" t="s">
        <v>125</v>
      </c>
    </row>
    <row r="144" spans="1:14" ht="12.75">
      <c r="A144" t="str">
        <f>HYPERLINK("http://www.onsemi.com/PowerSolutions/product.do?id=MUN5211T1","MUN5211T1")</f>
        <v>MUN5211T1</v>
      </c>
      <c r="B144" t="str">
        <f>HYPERLINK("http://www.onsemi.com/pub/Collateral/MUN5211T1-D.PDF","MUN5211T1/D (145.0kB)")</f>
        <v>MUN5211T1/D (145.0kB)</v>
      </c>
      <c r="C144" t="s">
        <v>46</v>
      </c>
      <c r="D144" t="s">
        <v>47</v>
      </c>
      <c r="E144" t="s">
        <v>116</v>
      </c>
      <c r="F144" t="s">
        <v>17</v>
      </c>
      <c r="G144" t="s">
        <v>18</v>
      </c>
      <c r="H144" t="s">
        <v>19</v>
      </c>
      <c r="I144" t="s">
        <v>30</v>
      </c>
      <c r="J144" t="s">
        <v>30</v>
      </c>
      <c r="K144" t="s">
        <v>21</v>
      </c>
      <c r="L144" t="s">
        <v>40</v>
      </c>
      <c r="M144" t="s">
        <v>126</v>
      </c>
      <c r="N144" t="s">
        <v>127</v>
      </c>
    </row>
    <row r="145" spans="1:14" ht="12.75">
      <c r="A145" t="str">
        <f>HYPERLINK("http://www.onsemi.com/PowerSolutions/product.do?id=MUN5211T1G","MUN5211T1G")</f>
        <v>MUN5211T1G</v>
      </c>
      <c r="B145" t="str">
        <f>HYPERLINK("http://www.onsemi.com/pub/Collateral/MUN5211T1-D.PDF","MUN5211T1/D (145.0kB)")</f>
        <v>MUN5211T1/D (145.0kB)</v>
      </c>
      <c r="C145" t="s">
        <v>14</v>
      </c>
      <c r="D145" t="s">
        <v>47</v>
      </c>
      <c r="E145" t="s">
        <v>129</v>
      </c>
      <c r="F145" t="s">
        <v>17</v>
      </c>
      <c r="G145" t="s">
        <v>18</v>
      </c>
      <c r="H145" t="s">
        <v>19</v>
      </c>
      <c r="I145" t="s">
        <v>30</v>
      </c>
      <c r="J145" t="s">
        <v>30</v>
      </c>
      <c r="K145" t="s">
        <v>21</v>
      </c>
      <c r="L145" t="s">
        <v>40</v>
      </c>
      <c r="M145" t="s">
        <v>126</v>
      </c>
      <c r="N145" t="s">
        <v>127</v>
      </c>
    </row>
    <row r="146" spans="1:14" ht="12.75">
      <c r="A146" t="str">
        <f>HYPERLINK("http://www.onsemi.com/PowerSolutions/product.do?id=MUN5212DW1T1G","MUN5212DW1T1G")</f>
        <v>MUN5212DW1T1G</v>
      </c>
      <c r="B146" t="str">
        <f>HYPERLINK("http://www.onsemi.com/pub/Collateral/MUN5211DW1T1-D.PDF","MUN5211DW1T1/D (139.0kB)")</f>
        <v>MUN5211DW1T1/D (139.0kB)</v>
      </c>
      <c r="C146" t="s">
        <v>14</v>
      </c>
      <c r="D146" t="s">
        <v>47</v>
      </c>
      <c r="E146" t="s">
        <v>128</v>
      </c>
      <c r="F146" t="s">
        <v>17</v>
      </c>
      <c r="G146" t="s">
        <v>18</v>
      </c>
      <c r="H146" t="s">
        <v>62</v>
      </c>
      <c r="I146" t="s">
        <v>63</v>
      </c>
      <c r="J146" t="s">
        <v>63</v>
      </c>
      <c r="K146" t="s">
        <v>21</v>
      </c>
      <c r="L146" t="s">
        <v>38</v>
      </c>
      <c r="M146" t="s">
        <v>124</v>
      </c>
      <c r="N146" t="s">
        <v>125</v>
      </c>
    </row>
    <row r="147" spans="1:14" ht="12.75">
      <c r="A147" t="str">
        <f>HYPERLINK("http://www.onsemi.com/PowerSolutions/product.do?id=MUN5212T1","MUN5212T1")</f>
        <v>MUN5212T1</v>
      </c>
      <c r="B147" t="str">
        <f>HYPERLINK("http://www.onsemi.com/pub/Collateral/MUN5211T1-D.PDF","MUN5211T1/D (145.0kB)")</f>
        <v>MUN5211T1/D (145.0kB)</v>
      </c>
      <c r="C147" t="s">
        <v>46</v>
      </c>
      <c r="D147" t="s">
        <v>47</v>
      </c>
      <c r="E147" t="s">
        <v>116</v>
      </c>
      <c r="F147" t="s">
        <v>17</v>
      </c>
      <c r="G147" t="s">
        <v>18</v>
      </c>
      <c r="H147" t="s">
        <v>62</v>
      </c>
      <c r="I147" t="s">
        <v>63</v>
      </c>
      <c r="J147" t="s">
        <v>63</v>
      </c>
      <c r="K147" t="s">
        <v>21</v>
      </c>
      <c r="L147" t="s">
        <v>40</v>
      </c>
      <c r="M147" t="s">
        <v>126</v>
      </c>
      <c r="N147" t="s">
        <v>127</v>
      </c>
    </row>
    <row r="148" spans="1:14" ht="12.75">
      <c r="A148" t="str">
        <f>HYPERLINK("http://www.onsemi.com/PowerSolutions/product.do?id=MUN5212T1G","MUN5212T1G")</f>
        <v>MUN5212T1G</v>
      </c>
      <c r="B148" t="str">
        <f>HYPERLINK("http://www.onsemi.com/pub/Collateral/MUN5211T1-D.PDF","MUN5211T1/D (145.0kB)")</f>
        <v>MUN5211T1/D (145.0kB)</v>
      </c>
      <c r="C148" t="s">
        <v>14</v>
      </c>
      <c r="D148" t="s">
        <v>47</v>
      </c>
      <c r="E148" t="s">
        <v>116</v>
      </c>
      <c r="F148" t="s">
        <v>17</v>
      </c>
      <c r="G148" t="s">
        <v>18</v>
      </c>
      <c r="H148" t="s">
        <v>62</v>
      </c>
      <c r="I148" t="s">
        <v>63</v>
      </c>
      <c r="J148" t="s">
        <v>63</v>
      </c>
      <c r="K148" t="s">
        <v>21</v>
      </c>
      <c r="L148" t="s">
        <v>40</v>
      </c>
      <c r="M148" t="s">
        <v>126</v>
      </c>
      <c r="N148" t="s">
        <v>127</v>
      </c>
    </row>
    <row r="149" spans="1:14" ht="12.75">
      <c r="A149" t="str">
        <f>HYPERLINK("http://www.onsemi.com/PowerSolutions/product.do?id=MUN5213DW1T1","MUN5213DW1T1")</f>
        <v>MUN5213DW1T1</v>
      </c>
      <c r="B149" t="str">
        <f>HYPERLINK("http://www.onsemi.com/pub/Collateral/MUN5211DW1T1-D.PDF","MUN5211DW1T1/D (139.0kB)")</f>
        <v>MUN5211DW1T1/D (139.0kB)</v>
      </c>
      <c r="C149" t="s">
        <v>46</v>
      </c>
      <c r="D149" t="s">
        <v>47</v>
      </c>
      <c r="E149" t="s">
        <v>128</v>
      </c>
      <c r="F149" t="s">
        <v>17</v>
      </c>
      <c r="G149" t="s">
        <v>18</v>
      </c>
      <c r="H149" t="s">
        <v>29</v>
      </c>
      <c r="I149" t="s">
        <v>31</v>
      </c>
      <c r="J149" t="s">
        <v>31</v>
      </c>
      <c r="K149" t="s">
        <v>21</v>
      </c>
      <c r="L149" t="s">
        <v>38</v>
      </c>
      <c r="M149" t="s">
        <v>124</v>
      </c>
      <c r="N149" t="s">
        <v>57</v>
      </c>
    </row>
    <row r="150" spans="1:14" ht="12.75">
      <c r="A150" t="str">
        <f>HYPERLINK("http://www.onsemi.com/PowerSolutions/product.do?id=MUN5213DW1T1G","MUN5213DW1T1G")</f>
        <v>MUN5213DW1T1G</v>
      </c>
      <c r="B150" t="str">
        <f>HYPERLINK("http://www.onsemi.com/pub/Collateral/MUN5211DW1T1-D.PDF","MUN5211DW1T1/D (139.0kB)")</f>
        <v>MUN5211DW1T1/D (139.0kB)</v>
      </c>
      <c r="C150" t="s">
        <v>14</v>
      </c>
      <c r="D150" t="s">
        <v>47</v>
      </c>
      <c r="E150" t="s">
        <v>128</v>
      </c>
      <c r="F150" t="s">
        <v>17</v>
      </c>
      <c r="G150" t="s">
        <v>18</v>
      </c>
      <c r="H150" t="s">
        <v>29</v>
      </c>
      <c r="I150" t="s">
        <v>31</v>
      </c>
      <c r="J150" t="s">
        <v>31</v>
      </c>
      <c r="K150" t="s">
        <v>21</v>
      </c>
      <c r="L150" t="s">
        <v>38</v>
      </c>
      <c r="M150" t="s">
        <v>124</v>
      </c>
      <c r="N150" t="s">
        <v>130</v>
      </c>
    </row>
    <row r="151" spans="1:14" ht="12.75">
      <c r="A151" t="str">
        <f>HYPERLINK("http://www.onsemi.com/PowerSolutions/product.do?id=MUN5213T1G","MUN5213T1G")</f>
        <v>MUN5213T1G</v>
      </c>
      <c r="B151" t="str">
        <f>HYPERLINK("http://www.onsemi.com/pub/Collateral/MUN5211T1-D.PDF","MUN5211T1/D (145.0kB)")</f>
        <v>MUN5211T1/D (145.0kB)</v>
      </c>
      <c r="C151" t="s">
        <v>14</v>
      </c>
      <c r="D151" t="s">
        <v>47</v>
      </c>
      <c r="E151" t="s">
        <v>116</v>
      </c>
      <c r="F151" t="s">
        <v>17</v>
      </c>
      <c r="G151" t="s">
        <v>18</v>
      </c>
      <c r="H151" t="s">
        <v>29</v>
      </c>
      <c r="I151" t="s">
        <v>31</v>
      </c>
      <c r="J151" t="s">
        <v>31</v>
      </c>
      <c r="K151" t="s">
        <v>21</v>
      </c>
      <c r="L151" t="s">
        <v>40</v>
      </c>
      <c r="M151" t="s">
        <v>126</v>
      </c>
      <c r="N151" t="s">
        <v>127</v>
      </c>
    </row>
    <row r="152" spans="1:14" ht="12.75">
      <c r="A152" t="str">
        <f>HYPERLINK("http://www.onsemi.com/PowerSolutions/product.do?id=MUN5214DW1T1","MUN5214DW1T1")</f>
        <v>MUN5214DW1T1</v>
      </c>
      <c r="B152" t="str">
        <f>HYPERLINK("http://www.onsemi.com/pub/Collateral/MUN5211DW1T1-D.PDF","MUN5211DW1T1/D (139.0kB)")</f>
        <v>MUN5211DW1T1/D (139.0kB)</v>
      </c>
      <c r="C152" t="s">
        <v>46</v>
      </c>
      <c r="D152" t="s">
        <v>47</v>
      </c>
      <c r="E152" t="s">
        <v>128</v>
      </c>
      <c r="F152" t="s">
        <v>17</v>
      </c>
      <c r="G152" t="s">
        <v>18</v>
      </c>
      <c r="H152" t="s">
        <v>29</v>
      </c>
      <c r="I152" t="s">
        <v>30</v>
      </c>
      <c r="J152" t="s">
        <v>31</v>
      </c>
      <c r="K152" t="s">
        <v>56</v>
      </c>
      <c r="L152" t="s">
        <v>38</v>
      </c>
      <c r="M152" t="s">
        <v>124</v>
      </c>
      <c r="N152" t="s">
        <v>125</v>
      </c>
    </row>
    <row r="153" spans="1:14" ht="12.75">
      <c r="A153" t="str">
        <f>HYPERLINK("http://www.onsemi.com/PowerSolutions/product.do?id=MUN5214DW1T1G","MUN5214DW1T1G")</f>
        <v>MUN5214DW1T1G</v>
      </c>
      <c r="B153" t="str">
        <f>HYPERLINK("http://www.onsemi.com/pub/Collateral/MUN5211DW1T1-D.PDF","MUN5211DW1T1/D (139.0kB)")</f>
        <v>MUN5211DW1T1/D (139.0kB)</v>
      </c>
      <c r="C153" t="s">
        <v>14</v>
      </c>
      <c r="D153" t="s">
        <v>47</v>
      </c>
      <c r="E153" t="s">
        <v>128</v>
      </c>
      <c r="F153" t="s">
        <v>17</v>
      </c>
      <c r="G153" t="s">
        <v>18</v>
      </c>
      <c r="H153" t="s">
        <v>29</v>
      </c>
      <c r="I153" t="s">
        <v>30</v>
      </c>
      <c r="J153" t="s">
        <v>31</v>
      </c>
      <c r="K153" t="s">
        <v>56</v>
      </c>
      <c r="L153" t="s">
        <v>38</v>
      </c>
      <c r="M153" t="s">
        <v>124</v>
      </c>
      <c r="N153" t="s">
        <v>125</v>
      </c>
    </row>
    <row r="154" spans="1:14" ht="12.75">
      <c r="A154" t="str">
        <f>HYPERLINK("http://www.onsemi.com/PowerSolutions/product.do?id=MUN5214T1G","MUN5214T1G")</f>
        <v>MUN5214T1G</v>
      </c>
      <c r="B154" t="str">
        <f>HYPERLINK("http://www.onsemi.com/pub/Collateral/MUN5211T1-D.PDF","MUN5211T1/D (145.0kB)")</f>
        <v>MUN5211T1/D (145.0kB)</v>
      </c>
      <c r="C154" t="s">
        <v>14</v>
      </c>
      <c r="D154" t="s">
        <v>47</v>
      </c>
      <c r="E154" t="s">
        <v>116</v>
      </c>
      <c r="F154" t="s">
        <v>17</v>
      </c>
      <c r="G154" t="s">
        <v>18</v>
      </c>
      <c r="H154" t="s">
        <v>29</v>
      </c>
      <c r="I154" t="s">
        <v>30</v>
      </c>
      <c r="J154" t="s">
        <v>31</v>
      </c>
      <c r="K154" t="s">
        <v>56</v>
      </c>
      <c r="L154" t="s">
        <v>40</v>
      </c>
      <c r="M154" t="s">
        <v>126</v>
      </c>
      <c r="N154" t="s">
        <v>127</v>
      </c>
    </row>
    <row r="155" spans="1:14" ht="12.75">
      <c r="A155" t="str">
        <f>HYPERLINK("http://www.onsemi.com/PowerSolutions/product.do?id=MUN5215DW1T1G","MUN5215DW1T1G")</f>
        <v>MUN5215DW1T1G</v>
      </c>
      <c r="B155" t="str">
        <f>HYPERLINK("http://www.onsemi.com/pub/Collateral/MUN5211DW1T1-D.PDF","MUN5211DW1T1/D (139.0kB)")</f>
        <v>MUN5211DW1T1/D (139.0kB)</v>
      </c>
      <c r="C155" t="s">
        <v>14</v>
      </c>
      <c r="D155" t="s">
        <v>47</v>
      </c>
      <c r="E155" t="s">
        <v>128</v>
      </c>
      <c r="F155" t="s">
        <v>17</v>
      </c>
      <c r="G155" t="s">
        <v>18</v>
      </c>
      <c r="H155" t="s">
        <v>52</v>
      </c>
      <c r="I155" t="s">
        <v>30</v>
      </c>
      <c r="J155" t="s">
        <v>53</v>
      </c>
      <c r="L155" t="s">
        <v>38</v>
      </c>
      <c r="M155" t="s">
        <v>124</v>
      </c>
      <c r="N155" t="s">
        <v>125</v>
      </c>
    </row>
    <row r="156" spans="1:14" ht="12.75">
      <c r="A156" t="str">
        <f>HYPERLINK("http://www.onsemi.com/PowerSolutions/product.do?id=MUN5215T1G","MUN5215T1G")</f>
        <v>MUN5215T1G</v>
      </c>
      <c r="B156" t="str">
        <f>HYPERLINK("http://www.onsemi.com/pub/Collateral/MUN5211T1-D.PDF","MUN5211T1/D (145.0kB)")</f>
        <v>MUN5211T1/D (145.0kB)</v>
      </c>
      <c r="C156" t="s">
        <v>14</v>
      </c>
      <c r="D156" t="s">
        <v>47</v>
      </c>
      <c r="E156" t="s">
        <v>116</v>
      </c>
      <c r="F156" t="s">
        <v>17</v>
      </c>
      <c r="G156" t="s">
        <v>18</v>
      </c>
      <c r="H156" t="s">
        <v>52</v>
      </c>
      <c r="I156" t="s">
        <v>30</v>
      </c>
      <c r="J156" t="s">
        <v>53</v>
      </c>
      <c r="L156" t="s">
        <v>40</v>
      </c>
      <c r="M156" t="s">
        <v>126</v>
      </c>
      <c r="N156" t="s">
        <v>127</v>
      </c>
    </row>
    <row r="157" spans="1:14" ht="12.75">
      <c r="A157" t="str">
        <f>HYPERLINK("http://www.onsemi.com/PowerSolutions/product.do?id=MUN5216DW1T1G","MUN5216DW1T1G")</f>
        <v>MUN5216DW1T1G</v>
      </c>
      <c r="B157" t="str">
        <f>HYPERLINK("http://www.onsemi.com/pub/Collateral/MUN5211DW1T1-D.PDF","MUN5211DW1T1/D (139.0kB)")</f>
        <v>MUN5211DW1T1/D (139.0kB)</v>
      </c>
      <c r="C157" t="s">
        <v>14</v>
      </c>
      <c r="D157" t="s">
        <v>47</v>
      </c>
      <c r="E157" t="s">
        <v>128</v>
      </c>
      <c r="F157" t="s">
        <v>17</v>
      </c>
      <c r="G157" t="s">
        <v>18</v>
      </c>
      <c r="H157" t="s">
        <v>52</v>
      </c>
      <c r="I157" t="s">
        <v>68</v>
      </c>
      <c r="J157" t="s">
        <v>53</v>
      </c>
      <c r="L157" t="s">
        <v>38</v>
      </c>
      <c r="M157" t="s">
        <v>124</v>
      </c>
      <c r="N157" t="s">
        <v>125</v>
      </c>
    </row>
    <row r="158" spans="1:14" ht="12.75">
      <c r="A158" t="str">
        <f>HYPERLINK("http://www.onsemi.com/PowerSolutions/product.do?id=MUN5230DW1T1","MUN5230DW1T1")</f>
        <v>MUN5230DW1T1</v>
      </c>
      <c r="B158" t="str">
        <f>HYPERLINK("http://www.onsemi.com/pub/Collateral/MUN5211DW1T1-D.PDF","MUN5211DW1T1/D (139.0kB)")</f>
        <v>MUN5211DW1T1/D (139.0kB)</v>
      </c>
      <c r="C158" t="s">
        <v>46</v>
      </c>
      <c r="D158" t="s">
        <v>47</v>
      </c>
      <c r="E158" t="s">
        <v>128</v>
      </c>
      <c r="F158" t="s">
        <v>17</v>
      </c>
      <c r="G158" t="s">
        <v>18</v>
      </c>
      <c r="H158" t="s">
        <v>121</v>
      </c>
      <c r="I158" t="s">
        <v>122</v>
      </c>
      <c r="J158" t="s">
        <v>122</v>
      </c>
      <c r="K158" t="s">
        <v>21</v>
      </c>
      <c r="L158" t="s">
        <v>38</v>
      </c>
      <c r="M158" t="s">
        <v>124</v>
      </c>
      <c r="N158" t="s">
        <v>57</v>
      </c>
    </row>
    <row r="159" spans="1:14" ht="12.75">
      <c r="A159" t="str">
        <f>HYPERLINK("http://www.onsemi.com/PowerSolutions/product.do?id=MUN5230DW1T1G","MUN5230DW1T1G")</f>
        <v>MUN5230DW1T1G</v>
      </c>
      <c r="B159" t="str">
        <f>HYPERLINK("http://www.onsemi.com/pub/Collateral/MUN5211DW1T1-D.PDF","MUN5211DW1T1/D (139.0kB)")</f>
        <v>MUN5211DW1T1/D (139.0kB)</v>
      </c>
      <c r="C159" t="s">
        <v>14</v>
      </c>
      <c r="D159" t="s">
        <v>47</v>
      </c>
      <c r="E159" t="s">
        <v>128</v>
      </c>
      <c r="F159" t="s">
        <v>17</v>
      </c>
      <c r="G159" t="s">
        <v>18</v>
      </c>
      <c r="H159" t="s">
        <v>121</v>
      </c>
      <c r="I159" t="s">
        <v>122</v>
      </c>
      <c r="J159" t="s">
        <v>122</v>
      </c>
      <c r="K159" t="s">
        <v>21</v>
      </c>
      <c r="L159" t="s">
        <v>38</v>
      </c>
      <c r="M159" t="s">
        <v>124</v>
      </c>
      <c r="N159" t="s">
        <v>131</v>
      </c>
    </row>
    <row r="160" spans="1:14" ht="12.75">
      <c r="A160" t="str">
        <f>HYPERLINK("http://www.onsemi.com/PowerSolutions/product.do?id=MUN5230T1G","MUN5230T1G")</f>
        <v>MUN5230T1G</v>
      </c>
      <c r="B160" t="str">
        <f>HYPERLINK("http://www.onsemi.com/pub/Collateral/MUN5211T1-D.PDF","MUN5211T1/D (145.0kB)")</f>
        <v>MUN5211T1/D (145.0kB)</v>
      </c>
      <c r="C160" t="s">
        <v>14</v>
      </c>
      <c r="D160" t="s">
        <v>47</v>
      </c>
      <c r="E160" t="s">
        <v>116</v>
      </c>
      <c r="F160" t="s">
        <v>17</v>
      </c>
      <c r="G160" t="s">
        <v>18</v>
      </c>
      <c r="H160" t="s">
        <v>121</v>
      </c>
      <c r="I160" t="s">
        <v>122</v>
      </c>
      <c r="J160" t="s">
        <v>122</v>
      </c>
      <c r="K160" t="s">
        <v>21</v>
      </c>
      <c r="L160" t="s">
        <v>40</v>
      </c>
      <c r="M160" t="s">
        <v>126</v>
      </c>
      <c r="N160" t="s">
        <v>127</v>
      </c>
    </row>
    <row r="161" spans="1:14" ht="12.75">
      <c r="A161" t="str">
        <f>HYPERLINK("http://www.onsemi.com/PowerSolutions/product.do?id=MUN5232DW1T1G","MUN5232DW1T1G")</f>
        <v>MUN5232DW1T1G</v>
      </c>
      <c r="B161" t="str">
        <f>HYPERLINK("http://www.onsemi.com/pub/Collateral/MUN5211DW1T1-D.PDF","MUN5211DW1T1/D (139.0kB)")</f>
        <v>MUN5211DW1T1/D (139.0kB)</v>
      </c>
      <c r="C161" t="s">
        <v>14</v>
      </c>
      <c r="D161" t="s">
        <v>47</v>
      </c>
      <c r="E161" t="s">
        <v>128</v>
      </c>
      <c r="F161" t="s">
        <v>17</v>
      </c>
      <c r="G161" t="s">
        <v>18</v>
      </c>
      <c r="H161" t="s">
        <v>67</v>
      </c>
      <c r="I161" t="s">
        <v>68</v>
      </c>
      <c r="J161" t="s">
        <v>68</v>
      </c>
      <c r="K161" t="s">
        <v>21</v>
      </c>
      <c r="L161" t="s">
        <v>40</v>
      </c>
      <c r="M161" t="s">
        <v>124</v>
      </c>
      <c r="N161" t="s">
        <v>125</v>
      </c>
    </row>
    <row r="162" spans="1:14" ht="12.75">
      <c r="A162" t="str">
        <f>HYPERLINK("http://www.onsemi.com/PowerSolutions/product.do?id=MUN5233DW1T1G","MUN5233DW1T1G")</f>
        <v>MUN5233DW1T1G</v>
      </c>
      <c r="B162" t="str">
        <f>HYPERLINK("http://www.onsemi.com/pub/Collateral/MUN5211DW1T1-D.PDF","MUN5211DW1T1/D (139.0kB)")</f>
        <v>MUN5211DW1T1/D (139.0kB)</v>
      </c>
      <c r="C162" t="s">
        <v>14</v>
      </c>
      <c r="D162" t="s">
        <v>47</v>
      </c>
      <c r="E162" t="s">
        <v>128</v>
      </c>
      <c r="F162" t="s">
        <v>17</v>
      </c>
      <c r="G162" t="s">
        <v>18</v>
      </c>
      <c r="H162" t="s">
        <v>29</v>
      </c>
      <c r="I162" t="s">
        <v>68</v>
      </c>
      <c r="J162" t="s">
        <v>31</v>
      </c>
      <c r="K162" t="s">
        <v>70</v>
      </c>
      <c r="L162" t="s">
        <v>38</v>
      </c>
      <c r="M162" t="s">
        <v>124</v>
      </c>
      <c r="N162" t="s">
        <v>125</v>
      </c>
    </row>
    <row r="163" spans="1:14" ht="12.75">
      <c r="A163" t="str">
        <f>HYPERLINK("http://www.onsemi.com/PowerSolutions/product.do?id=MUN5233T1","MUN5233T1")</f>
        <v>MUN5233T1</v>
      </c>
      <c r="B163" t="str">
        <f>HYPERLINK("http://www.onsemi.com/pub/Collateral/MUN5211T1-D.PDF","MUN5211T1/D (145.0kB)")</f>
        <v>MUN5211T1/D (145.0kB)</v>
      </c>
      <c r="C163" t="s">
        <v>46</v>
      </c>
      <c r="D163" t="s">
        <v>47</v>
      </c>
      <c r="E163" t="s">
        <v>116</v>
      </c>
      <c r="F163" t="s">
        <v>17</v>
      </c>
      <c r="G163" t="s">
        <v>18</v>
      </c>
      <c r="H163" t="s">
        <v>29</v>
      </c>
      <c r="I163" t="s">
        <v>68</v>
      </c>
      <c r="J163" t="s">
        <v>31</v>
      </c>
      <c r="K163" t="s">
        <v>70</v>
      </c>
      <c r="L163" t="s">
        <v>40</v>
      </c>
      <c r="M163" t="s">
        <v>126</v>
      </c>
      <c r="N163" t="s">
        <v>127</v>
      </c>
    </row>
    <row r="164" spans="1:14" ht="12.75">
      <c r="A164" t="str">
        <f>HYPERLINK("http://www.onsemi.com/PowerSolutions/product.do?id=MUN5233T1G","MUN5233T1G")</f>
        <v>MUN5233T1G</v>
      </c>
      <c r="B164" t="str">
        <f>HYPERLINK("http://www.onsemi.com/pub/Collateral/MUN5211T1-D.PDF","MUN5211T1/D (145.0kB)")</f>
        <v>MUN5211T1/D (145.0kB)</v>
      </c>
      <c r="C164" t="s">
        <v>14</v>
      </c>
      <c r="D164" t="s">
        <v>47</v>
      </c>
      <c r="E164" t="s">
        <v>116</v>
      </c>
      <c r="F164" t="s">
        <v>17</v>
      </c>
      <c r="G164" t="s">
        <v>18</v>
      </c>
      <c r="H164" t="s">
        <v>29</v>
      </c>
      <c r="I164" t="s">
        <v>68</v>
      </c>
      <c r="J164" t="s">
        <v>31</v>
      </c>
      <c r="K164" t="s">
        <v>70</v>
      </c>
      <c r="L164" t="s">
        <v>40</v>
      </c>
      <c r="M164" t="s">
        <v>126</v>
      </c>
      <c r="N164" t="s">
        <v>127</v>
      </c>
    </row>
    <row r="165" spans="1:14" ht="12.75">
      <c r="A165" t="str">
        <f>HYPERLINK("http://www.onsemi.com/PowerSolutions/product.do?id=MUN5235DW1T1G","MUN5235DW1T1G")</f>
        <v>MUN5235DW1T1G</v>
      </c>
      <c r="B165" t="str">
        <f>HYPERLINK("http://www.onsemi.com/pub/Collateral/MUN5211DW1T1-D.PDF","MUN5211DW1T1/D (139.0kB)")</f>
        <v>MUN5211DW1T1/D (139.0kB)</v>
      </c>
      <c r="C165" t="s">
        <v>14</v>
      </c>
      <c r="D165" t="s">
        <v>47</v>
      </c>
      <c r="E165" t="s">
        <v>128</v>
      </c>
      <c r="F165" t="s">
        <v>17</v>
      </c>
      <c r="G165" t="s">
        <v>18</v>
      </c>
      <c r="H165" t="s">
        <v>29</v>
      </c>
      <c r="I165" t="s">
        <v>60</v>
      </c>
      <c r="J165" t="s">
        <v>31</v>
      </c>
      <c r="K165" t="s">
        <v>81</v>
      </c>
      <c r="L165" t="s">
        <v>38</v>
      </c>
      <c r="M165" t="s">
        <v>124</v>
      </c>
      <c r="N165" t="s">
        <v>132</v>
      </c>
    </row>
    <row r="166" spans="1:14" ht="12.75">
      <c r="A166" t="str">
        <f>HYPERLINK("http://www.onsemi.com/PowerSolutions/product.do?id=MUN5235DW1T2","MUN5235DW1T2")</f>
        <v>MUN5235DW1T2</v>
      </c>
      <c r="B166" t="str">
        <f>HYPERLINK("http://www.onsemi.com/pub/Collateral/MUN5211DW1T1-D.PDF","MUN5211DW1T1/D (139.0kB)")</f>
        <v>MUN5211DW1T1/D (139.0kB)</v>
      </c>
      <c r="C166" t="s">
        <v>46</v>
      </c>
      <c r="D166" t="s">
        <v>47</v>
      </c>
      <c r="E166" t="s">
        <v>128</v>
      </c>
      <c r="F166" t="s">
        <v>17</v>
      </c>
      <c r="G166" t="s">
        <v>18</v>
      </c>
      <c r="H166" t="s">
        <v>29</v>
      </c>
      <c r="I166" t="s">
        <v>60</v>
      </c>
      <c r="J166" t="s">
        <v>31</v>
      </c>
      <c r="K166" t="s">
        <v>81</v>
      </c>
      <c r="L166" t="s">
        <v>38</v>
      </c>
      <c r="M166" t="s">
        <v>124</v>
      </c>
      <c r="N166" t="s">
        <v>57</v>
      </c>
    </row>
    <row r="167" spans="1:14" ht="12.75">
      <c r="A167" t="str">
        <f>HYPERLINK("http://www.onsemi.com/PowerSolutions/product.do?id=MUN5235T1G","MUN5235T1G")</f>
        <v>MUN5235T1G</v>
      </c>
      <c r="B167" t="str">
        <f>HYPERLINK("http://www.onsemi.com/pub/Collateral/MUN5211T1-D.PDF","MUN5211T1/D (145.0kB)")</f>
        <v>MUN5211T1/D (145.0kB)</v>
      </c>
      <c r="C167" t="s">
        <v>14</v>
      </c>
      <c r="D167" t="s">
        <v>47</v>
      </c>
      <c r="E167" t="s">
        <v>116</v>
      </c>
      <c r="F167" t="s">
        <v>17</v>
      </c>
      <c r="G167" t="s">
        <v>18</v>
      </c>
      <c r="H167" t="s">
        <v>29</v>
      </c>
      <c r="I167" t="s">
        <v>60</v>
      </c>
      <c r="J167" t="s">
        <v>31</v>
      </c>
      <c r="K167" t="s">
        <v>81</v>
      </c>
      <c r="L167" t="s">
        <v>40</v>
      </c>
      <c r="M167" t="s">
        <v>126</v>
      </c>
      <c r="N167" t="s">
        <v>127</v>
      </c>
    </row>
    <row r="168" spans="1:14" ht="12.75">
      <c r="A168" t="str">
        <f>HYPERLINK("http://www.onsemi.com/PowerSolutions/product.do?id=MUN5237DW1T1G","MUN5237DW1T1G")</f>
        <v>MUN5237DW1T1G</v>
      </c>
      <c r="B168" t="str">
        <f>HYPERLINK("http://www.onsemi.com/pub/Collateral/MUN5211DW1T1-D.PDF","MUN5211DW1T1/D (139.0kB)")</f>
        <v>MUN5211DW1T1/D (139.0kB)</v>
      </c>
      <c r="C168" t="s">
        <v>14</v>
      </c>
      <c r="D168" t="s">
        <v>47</v>
      </c>
      <c r="E168" t="s">
        <v>128</v>
      </c>
      <c r="F168" t="s">
        <v>17</v>
      </c>
      <c r="G168" t="s">
        <v>18</v>
      </c>
      <c r="H168" t="s">
        <v>29</v>
      </c>
      <c r="I168" t="s">
        <v>31</v>
      </c>
      <c r="J168" t="s">
        <v>63</v>
      </c>
      <c r="K168" t="s">
        <v>73</v>
      </c>
      <c r="L168" t="s">
        <v>38</v>
      </c>
      <c r="M168" t="s">
        <v>124</v>
      </c>
      <c r="N168" t="s">
        <v>125</v>
      </c>
    </row>
    <row r="169" spans="1:14" ht="12.75">
      <c r="A169" t="str">
        <f>HYPERLINK("http://www.onsemi.com/PowerSolutions/product.do?id=MUN5311DW1T1","MUN5311DW1T1")</f>
        <v>MUN5311DW1T1</v>
      </c>
      <c r="B169" t="str">
        <f aca="true" t="shared" si="3" ref="B169:B184">HYPERLINK("http://www.onsemi.com/pub/Collateral/MUN5311DW1T1-D.PDF","MUN5311DW1T1/D (373.0kB)")</f>
        <v>MUN5311DW1T1/D (373.0kB)</v>
      </c>
      <c r="C169" t="s">
        <v>46</v>
      </c>
      <c r="D169" t="s">
        <v>47</v>
      </c>
      <c r="E169" t="s">
        <v>133</v>
      </c>
      <c r="F169" t="s">
        <v>17</v>
      </c>
      <c r="G169" t="s">
        <v>18</v>
      </c>
      <c r="H169" t="s">
        <v>19</v>
      </c>
      <c r="I169" t="s">
        <v>30</v>
      </c>
      <c r="J169" t="s">
        <v>30</v>
      </c>
      <c r="K169" t="s">
        <v>21</v>
      </c>
      <c r="L169" t="s">
        <v>95</v>
      </c>
      <c r="M169" t="s">
        <v>124</v>
      </c>
      <c r="N169" t="s">
        <v>57</v>
      </c>
    </row>
    <row r="170" spans="1:14" ht="12.75">
      <c r="A170" t="str">
        <f>HYPERLINK("http://www.onsemi.com/PowerSolutions/product.do?id=MUN5311DW1T1G","MUN5311DW1T1G")</f>
        <v>MUN5311DW1T1G</v>
      </c>
      <c r="B170" t="str">
        <f t="shared" si="3"/>
        <v>MUN5311DW1T1/D (373.0kB)</v>
      </c>
      <c r="C170" t="s">
        <v>14</v>
      </c>
      <c r="D170" t="s">
        <v>47</v>
      </c>
      <c r="E170" t="s">
        <v>133</v>
      </c>
      <c r="F170" t="s">
        <v>17</v>
      </c>
      <c r="G170" t="s">
        <v>18</v>
      </c>
      <c r="H170" t="s">
        <v>19</v>
      </c>
      <c r="I170" t="s">
        <v>30</v>
      </c>
      <c r="J170" t="s">
        <v>30</v>
      </c>
      <c r="K170" t="s">
        <v>21</v>
      </c>
      <c r="L170" t="s">
        <v>95</v>
      </c>
      <c r="M170" t="s">
        <v>124</v>
      </c>
      <c r="N170" t="s">
        <v>134</v>
      </c>
    </row>
    <row r="171" spans="1:14" ht="12.75">
      <c r="A171" t="str">
        <f>HYPERLINK("http://www.onsemi.com/PowerSolutions/product.do?id=MUN5312DW1T1G","MUN5312DW1T1G")</f>
        <v>MUN5312DW1T1G</v>
      </c>
      <c r="B171" t="str">
        <f t="shared" si="3"/>
        <v>MUN5311DW1T1/D (373.0kB)</v>
      </c>
      <c r="C171" t="s">
        <v>14</v>
      </c>
      <c r="D171" t="s">
        <v>47</v>
      </c>
      <c r="E171" t="s">
        <v>133</v>
      </c>
      <c r="F171" t="s">
        <v>17</v>
      </c>
      <c r="G171" t="s">
        <v>18</v>
      </c>
      <c r="H171" t="s">
        <v>62</v>
      </c>
      <c r="I171" t="s">
        <v>63</v>
      </c>
      <c r="J171" t="s">
        <v>63</v>
      </c>
      <c r="K171" t="s">
        <v>21</v>
      </c>
      <c r="L171" t="s">
        <v>95</v>
      </c>
      <c r="M171" t="s">
        <v>124</v>
      </c>
      <c r="N171" t="s">
        <v>125</v>
      </c>
    </row>
    <row r="172" spans="1:14" ht="12.75">
      <c r="A172" t="str">
        <f>HYPERLINK("http://www.onsemi.com/PowerSolutions/product.do?id=MUN5313DW1T1G","MUN5313DW1T1G")</f>
        <v>MUN5313DW1T1G</v>
      </c>
      <c r="B172" t="str">
        <f t="shared" si="3"/>
        <v>MUN5311DW1T1/D (373.0kB)</v>
      </c>
      <c r="C172" t="s">
        <v>14</v>
      </c>
      <c r="D172" t="s">
        <v>47</v>
      </c>
      <c r="E172" t="s">
        <v>133</v>
      </c>
      <c r="F172" t="s">
        <v>17</v>
      </c>
      <c r="G172" t="s">
        <v>18</v>
      </c>
      <c r="H172" t="s">
        <v>29</v>
      </c>
      <c r="I172" t="s">
        <v>31</v>
      </c>
      <c r="J172" t="s">
        <v>31</v>
      </c>
      <c r="K172" t="s">
        <v>21</v>
      </c>
      <c r="L172" t="s">
        <v>95</v>
      </c>
      <c r="M172" t="s">
        <v>124</v>
      </c>
      <c r="N172" t="s">
        <v>125</v>
      </c>
    </row>
    <row r="173" spans="1:14" ht="12.75">
      <c r="A173" t="str">
        <f>HYPERLINK("http://www.onsemi.com/PowerSolutions/product.do?id=MUN5314DW1T1","MUN5314DW1T1")</f>
        <v>MUN5314DW1T1</v>
      </c>
      <c r="B173" t="str">
        <f t="shared" si="3"/>
        <v>MUN5311DW1T1/D (373.0kB)</v>
      </c>
      <c r="C173" t="s">
        <v>46</v>
      </c>
      <c r="D173" t="s">
        <v>47</v>
      </c>
      <c r="E173" t="s">
        <v>133</v>
      </c>
      <c r="F173" t="s">
        <v>17</v>
      </c>
      <c r="G173" t="s">
        <v>18</v>
      </c>
      <c r="H173" t="s">
        <v>29</v>
      </c>
      <c r="I173" t="s">
        <v>30</v>
      </c>
      <c r="J173" t="s">
        <v>31</v>
      </c>
      <c r="K173" t="s">
        <v>56</v>
      </c>
      <c r="L173" t="s">
        <v>95</v>
      </c>
      <c r="M173" t="s">
        <v>124</v>
      </c>
      <c r="N173" t="s">
        <v>57</v>
      </c>
    </row>
    <row r="174" spans="1:14" ht="12.75">
      <c r="A174" t="str">
        <f>HYPERLINK("http://www.onsemi.com/PowerSolutions/product.do?id=MUN5314DW1T1G","MUN5314DW1T1G")</f>
        <v>MUN5314DW1T1G</v>
      </c>
      <c r="B174" t="str">
        <f t="shared" si="3"/>
        <v>MUN5311DW1T1/D (373.0kB)</v>
      </c>
      <c r="C174" t="s">
        <v>14</v>
      </c>
      <c r="D174" t="s">
        <v>47</v>
      </c>
      <c r="E174" t="s">
        <v>133</v>
      </c>
      <c r="F174" t="s">
        <v>17</v>
      </c>
      <c r="G174" t="s">
        <v>18</v>
      </c>
      <c r="H174" t="s">
        <v>29</v>
      </c>
      <c r="I174" t="s">
        <v>30</v>
      </c>
      <c r="J174" t="s">
        <v>31</v>
      </c>
      <c r="K174" t="s">
        <v>56</v>
      </c>
      <c r="L174" t="s">
        <v>95</v>
      </c>
      <c r="M174" t="s">
        <v>124</v>
      </c>
      <c r="N174" t="s">
        <v>135</v>
      </c>
    </row>
    <row r="175" spans="1:14" ht="12.75">
      <c r="A175" t="str">
        <f>HYPERLINK("http://www.onsemi.com/PowerSolutions/product.do?id=MUN5315DW1T1G","MUN5315DW1T1G")</f>
        <v>MUN5315DW1T1G</v>
      </c>
      <c r="B175" t="str">
        <f t="shared" si="3"/>
        <v>MUN5311DW1T1/D (373.0kB)</v>
      </c>
      <c r="C175" t="s">
        <v>14</v>
      </c>
      <c r="D175" t="s">
        <v>47</v>
      </c>
      <c r="E175" t="s">
        <v>133</v>
      </c>
      <c r="F175" t="s">
        <v>17</v>
      </c>
      <c r="G175" t="s">
        <v>18</v>
      </c>
      <c r="H175" t="s">
        <v>52</v>
      </c>
      <c r="I175" t="s">
        <v>30</v>
      </c>
      <c r="J175" t="s">
        <v>53</v>
      </c>
      <c r="L175" t="s">
        <v>95</v>
      </c>
      <c r="M175" t="s">
        <v>124</v>
      </c>
      <c r="N175" t="s">
        <v>125</v>
      </c>
    </row>
    <row r="176" spans="1:14" ht="12.75">
      <c r="A176" t="str">
        <f>HYPERLINK("http://www.onsemi.com/PowerSolutions/product.do?id=MUN5316DW1T1G","MUN5316DW1T1G")</f>
        <v>MUN5316DW1T1G</v>
      </c>
      <c r="B176" t="str">
        <f t="shared" si="3"/>
        <v>MUN5311DW1T1/D (373.0kB)</v>
      </c>
      <c r="C176" t="s">
        <v>14</v>
      </c>
      <c r="D176" t="s">
        <v>47</v>
      </c>
      <c r="E176" t="s">
        <v>133</v>
      </c>
      <c r="F176" t="s">
        <v>17</v>
      </c>
      <c r="G176" t="s">
        <v>18</v>
      </c>
      <c r="H176" t="s">
        <v>52</v>
      </c>
      <c r="I176" t="s">
        <v>68</v>
      </c>
      <c r="J176" t="s">
        <v>53</v>
      </c>
      <c r="L176" t="s">
        <v>95</v>
      </c>
      <c r="M176" t="s">
        <v>124</v>
      </c>
      <c r="N176" t="s">
        <v>136</v>
      </c>
    </row>
    <row r="177" spans="1:14" ht="12.75">
      <c r="A177" t="str">
        <f>HYPERLINK("http://www.onsemi.com/PowerSolutions/product.do?id=MUN5330DW1T1","MUN5330DW1T1")</f>
        <v>MUN5330DW1T1</v>
      </c>
      <c r="B177" t="str">
        <f t="shared" si="3"/>
        <v>MUN5311DW1T1/D (373.0kB)</v>
      </c>
      <c r="C177" t="s">
        <v>46</v>
      </c>
      <c r="D177" t="s">
        <v>47</v>
      </c>
      <c r="E177" t="s">
        <v>133</v>
      </c>
      <c r="F177" t="s">
        <v>17</v>
      </c>
      <c r="G177" t="s">
        <v>18</v>
      </c>
      <c r="H177" t="s">
        <v>121</v>
      </c>
      <c r="I177" t="s">
        <v>122</v>
      </c>
      <c r="J177" t="s">
        <v>122</v>
      </c>
      <c r="K177" t="s">
        <v>21</v>
      </c>
      <c r="L177" t="s">
        <v>95</v>
      </c>
      <c r="M177" t="s">
        <v>124</v>
      </c>
      <c r="N177" t="s">
        <v>125</v>
      </c>
    </row>
    <row r="178" spans="1:14" ht="12.75">
      <c r="A178" t="str">
        <f>HYPERLINK("http://www.onsemi.com/PowerSolutions/product.do?id=MUN5330DW1T1G","MUN5330DW1T1G")</f>
        <v>MUN5330DW1T1G</v>
      </c>
      <c r="B178" t="str">
        <f t="shared" si="3"/>
        <v>MUN5311DW1T1/D (373.0kB)</v>
      </c>
      <c r="C178" t="s">
        <v>14</v>
      </c>
      <c r="D178" t="s">
        <v>47</v>
      </c>
      <c r="E178" t="s">
        <v>133</v>
      </c>
      <c r="F178" t="s">
        <v>17</v>
      </c>
      <c r="G178" t="s">
        <v>18</v>
      </c>
      <c r="H178" t="s">
        <v>121</v>
      </c>
      <c r="I178" t="s">
        <v>122</v>
      </c>
      <c r="J178" t="s">
        <v>122</v>
      </c>
      <c r="K178" t="s">
        <v>21</v>
      </c>
      <c r="L178" t="s">
        <v>95</v>
      </c>
      <c r="M178" t="s">
        <v>124</v>
      </c>
      <c r="N178" t="s">
        <v>125</v>
      </c>
    </row>
    <row r="179" spans="1:14" ht="12.75">
      <c r="A179" t="str">
        <f>HYPERLINK("http://www.onsemi.com/PowerSolutions/product.do?id=MUN5333DW1T1G","MUN5333DW1T1G")</f>
        <v>MUN5333DW1T1G</v>
      </c>
      <c r="B179" t="str">
        <f t="shared" si="3"/>
        <v>MUN5311DW1T1/D (373.0kB)</v>
      </c>
      <c r="C179" t="s">
        <v>14</v>
      </c>
      <c r="D179" t="s">
        <v>47</v>
      </c>
      <c r="E179" t="s">
        <v>133</v>
      </c>
      <c r="F179" t="s">
        <v>17</v>
      </c>
      <c r="G179" t="s">
        <v>18</v>
      </c>
      <c r="H179" t="s">
        <v>29</v>
      </c>
      <c r="I179" t="s">
        <v>68</v>
      </c>
      <c r="J179" t="s">
        <v>31</v>
      </c>
      <c r="K179" t="s">
        <v>70</v>
      </c>
      <c r="L179" t="s">
        <v>95</v>
      </c>
      <c r="M179" t="s">
        <v>124</v>
      </c>
      <c r="N179" t="s">
        <v>125</v>
      </c>
    </row>
    <row r="180" spans="1:14" ht="12.75">
      <c r="A180" t="str">
        <f>HYPERLINK("http://www.onsemi.com/PowerSolutions/product.do?id=MUN5334DW1T1G","MUN5334DW1T1G")</f>
        <v>MUN5334DW1T1G</v>
      </c>
      <c r="B180" t="str">
        <f t="shared" si="3"/>
        <v>MUN5311DW1T1/D (373.0kB)</v>
      </c>
      <c r="C180" t="s">
        <v>14</v>
      </c>
      <c r="D180" t="s">
        <v>47</v>
      </c>
      <c r="E180" t="s">
        <v>133</v>
      </c>
      <c r="F180" t="s">
        <v>17</v>
      </c>
      <c r="G180" t="s">
        <v>18</v>
      </c>
      <c r="H180" t="s">
        <v>29</v>
      </c>
      <c r="I180" t="s">
        <v>63</v>
      </c>
      <c r="J180" t="s">
        <v>31</v>
      </c>
      <c r="K180" t="s">
        <v>65</v>
      </c>
      <c r="L180" t="s">
        <v>95</v>
      </c>
      <c r="M180" t="s">
        <v>124</v>
      </c>
      <c r="N180" t="s">
        <v>125</v>
      </c>
    </row>
    <row r="181" spans="1:14" ht="12.75">
      <c r="A181" t="str">
        <f>HYPERLINK("http://www.onsemi.com/PowerSolutions/product.do?id=MUN5335DW1T1","MUN5335DW1T1")</f>
        <v>MUN5335DW1T1</v>
      </c>
      <c r="B181" t="str">
        <f t="shared" si="3"/>
        <v>MUN5311DW1T1/D (373.0kB)</v>
      </c>
      <c r="C181" t="s">
        <v>46</v>
      </c>
      <c r="D181" t="s">
        <v>47</v>
      </c>
      <c r="E181" t="s">
        <v>133</v>
      </c>
      <c r="F181" t="s">
        <v>17</v>
      </c>
      <c r="G181" t="s">
        <v>18</v>
      </c>
      <c r="H181" t="s">
        <v>29</v>
      </c>
      <c r="I181" t="s">
        <v>60</v>
      </c>
      <c r="J181" t="s">
        <v>31</v>
      </c>
      <c r="K181" t="s">
        <v>81</v>
      </c>
      <c r="L181" t="s">
        <v>95</v>
      </c>
      <c r="M181" t="s">
        <v>124</v>
      </c>
      <c r="N181" t="s">
        <v>125</v>
      </c>
    </row>
    <row r="182" spans="1:14" ht="12.75">
      <c r="A182" t="str">
        <f>HYPERLINK("http://www.onsemi.com/PowerSolutions/product.do?id=MUN5335DW1T1G","MUN5335DW1T1G")</f>
        <v>MUN5335DW1T1G</v>
      </c>
      <c r="B182" t="str">
        <f t="shared" si="3"/>
        <v>MUN5311DW1T1/D (373.0kB)</v>
      </c>
      <c r="C182" t="s">
        <v>14</v>
      </c>
      <c r="D182" t="s">
        <v>47</v>
      </c>
      <c r="E182" t="s">
        <v>133</v>
      </c>
      <c r="F182" t="s">
        <v>17</v>
      </c>
      <c r="G182" t="s">
        <v>18</v>
      </c>
      <c r="H182" t="s">
        <v>29</v>
      </c>
      <c r="I182" t="s">
        <v>60</v>
      </c>
      <c r="J182" t="s">
        <v>31</v>
      </c>
      <c r="K182" t="s">
        <v>81</v>
      </c>
      <c r="L182" t="s">
        <v>95</v>
      </c>
      <c r="M182" t="s">
        <v>124</v>
      </c>
      <c r="N182" t="s">
        <v>125</v>
      </c>
    </row>
    <row r="183" spans="1:14" ht="12.75">
      <c r="A183" t="str">
        <f>HYPERLINK("http://www.onsemi.com/PowerSolutions/product.do?id=MUN5335DW1T2","MUN5335DW1T2")</f>
        <v>MUN5335DW1T2</v>
      </c>
      <c r="B183" t="str">
        <f t="shared" si="3"/>
        <v>MUN5311DW1T1/D (373.0kB)</v>
      </c>
      <c r="C183" t="s">
        <v>46</v>
      </c>
      <c r="D183" t="s">
        <v>47</v>
      </c>
      <c r="E183" t="s">
        <v>133</v>
      </c>
      <c r="F183" t="s">
        <v>17</v>
      </c>
      <c r="G183" t="s">
        <v>18</v>
      </c>
      <c r="H183" t="s">
        <v>29</v>
      </c>
      <c r="I183" t="s">
        <v>60</v>
      </c>
      <c r="J183" t="s">
        <v>31</v>
      </c>
      <c r="K183" t="s">
        <v>81</v>
      </c>
      <c r="L183" t="s">
        <v>95</v>
      </c>
      <c r="M183" t="s">
        <v>124</v>
      </c>
      <c r="N183" t="s">
        <v>125</v>
      </c>
    </row>
    <row r="184" spans="1:14" ht="12.75">
      <c r="A184" t="str">
        <f>HYPERLINK("http://www.onsemi.com/PowerSolutions/product.do?id=MUN5335DW1T2G","MUN5335DW1T2G")</f>
        <v>MUN5335DW1T2G</v>
      </c>
      <c r="B184" t="str">
        <f t="shared" si="3"/>
        <v>MUN5311DW1T1/D (373.0kB)</v>
      </c>
      <c r="C184" t="s">
        <v>14</v>
      </c>
      <c r="D184" t="s">
        <v>47</v>
      </c>
      <c r="E184" t="s">
        <v>133</v>
      </c>
      <c r="F184" t="s">
        <v>17</v>
      </c>
      <c r="G184" t="s">
        <v>18</v>
      </c>
      <c r="H184" t="s">
        <v>29</v>
      </c>
      <c r="I184" t="s">
        <v>60</v>
      </c>
      <c r="J184" t="s">
        <v>31</v>
      </c>
      <c r="K184" t="s">
        <v>81</v>
      </c>
      <c r="L184" t="s">
        <v>95</v>
      </c>
      <c r="M184" t="s">
        <v>124</v>
      </c>
      <c r="N184" t="s">
        <v>125</v>
      </c>
    </row>
    <row r="185" spans="1:14" ht="12.75">
      <c r="A185" t="str">
        <f>HYPERLINK("http://www.onsemi.com/PowerSolutions/product.do?id=NSB1706DMW5T1G","NSB1706DMW5T1G")</f>
        <v>NSB1706DMW5T1G</v>
      </c>
      <c r="B185" t="str">
        <f>HYPERLINK("http://www.onsemi.com/pub/Collateral/NSB1706DMW5T1-D.PDF","NSB1706DMW5T1/D (49.0kB)")</f>
        <v>NSB1706DMW5T1/D (49.0kB)</v>
      </c>
      <c r="C185" t="s">
        <v>14</v>
      </c>
      <c r="D185" t="s">
        <v>47</v>
      </c>
      <c r="E185" t="s">
        <v>116</v>
      </c>
      <c r="F185" t="s">
        <v>17</v>
      </c>
      <c r="G185" t="s">
        <v>18</v>
      </c>
      <c r="H185" t="s">
        <v>29</v>
      </c>
      <c r="I185" t="s">
        <v>68</v>
      </c>
      <c r="J185" t="s">
        <v>31</v>
      </c>
      <c r="K185" t="s">
        <v>70</v>
      </c>
      <c r="L185" t="s">
        <v>40</v>
      </c>
      <c r="M185" t="s">
        <v>137</v>
      </c>
      <c r="N185" t="s">
        <v>138</v>
      </c>
    </row>
    <row r="186" spans="1:14" ht="12.75">
      <c r="A186" t="str">
        <f>HYPERLINK("http://www.onsemi.com/PowerSolutions/product.do?id=NSB4904DW1T1G","NSB4904DW1T1G")</f>
        <v>NSB4904DW1T1G</v>
      </c>
      <c r="B186" t="str">
        <f>HYPERLINK("http://www.onsemi.com/pub/Collateral/NSB4904DW1T1G-D.PDF","NSB4904DW1T1G/D (89.0kB)")</f>
        <v>NSB4904DW1T1G/D (89.0kB)</v>
      </c>
      <c r="C186" t="s">
        <v>14</v>
      </c>
      <c r="D186" t="s">
        <v>47</v>
      </c>
      <c r="E186" t="s">
        <v>102</v>
      </c>
      <c r="F186" t="s">
        <v>17</v>
      </c>
      <c r="G186" t="s">
        <v>18</v>
      </c>
      <c r="H186" t="s">
        <v>29</v>
      </c>
      <c r="I186" t="s">
        <v>31</v>
      </c>
      <c r="J186" t="s">
        <v>31</v>
      </c>
      <c r="K186" t="s">
        <v>21</v>
      </c>
      <c r="L186" t="s">
        <v>95</v>
      </c>
      <c r="M186" t="s">
        <v>124</v>
      </c>
      <c r="N186" t="s">
        <v>125</v>
      </c>
    </row>
    <row r="187" spans="1:14" ht="12.75">
      <c r="A187" t="str">
        <f>HYPERLINK("http://www.onsemi.com/PowerSolutions/product.do?id=NSB9435T1","NSB9435T1")</f>
        <v>NSB9435T1</v>
      </c>
      <c r="B187" t="str">
        <f>HYPERLINK("http://www.onsemi.com/pub/Collateral/NSB9435T1-D.PDF","NSB9435T1/D (71.0kB)")</f>
        <v>NSB9435T1/D (71.0kB)</v>
      </c>
      <c r="C187" t="s">
        <v>46</v>
      </c>
      <c r="D187" t="s">
        <v>47</v>
      </c>
      <c r="E187" t="s">
        <v>139</v>
      </c>
      <c r="F187" t="s">
        <v>140</v>
      </c>
      <c r="G187" t="s">
        <v>141</v>
      </c>
      <c r="H187" t="s">
        <v>142</v>
      </c>
      <c r="I187" t="s">
        <v>30</v>
      </c>
      <c r="L187" t="s">
        <v>26</v>
      </c>
      <c r="M187" t="s">
        <v>143</v>
      </c>
      <c r="N187" t="s">
        <v>144</v>
      </c>
    </row>
    <row r="188" spans="1:14" ht="12.75">
      <c r="A188" t="str">
        <f>HYPERLINK("http://www.onsemi.com/PowerSolutions/product.do?id=NSB9435T1G","NSB9435T1G")</f>
        <v>NSB9435T1G</v>
      </c>
      <c r="B188" t="str">
        <f>HYPERLINK("http://www.onsemi.com/pub/Collateral/NSB9435T1-D.PDF","NSB9435T1/D (71.0kB)")</f>
        <v>NSB9435T1/D (71.0kB)</v>
      </c>
      <c r="C188" t="s">
        <v>14</v>
      </c>
      <c r="D188" t="s">
        <v>47</v>
      </c>
      <c r="E188" t="s">
        <v>139</v>
      </c>
      <c r="F188" t="s">
        <v>140</v>
      </c>
      <c r="G188" t="s">
        <v>141</v>
      </c>
      <c r="H188" t="s">
        <v>142</v>
      </c>
      <c r="I188" t="s">
        <v>30</v>
      </c>
      <c r="L188" t="s">
        <v>26</v>
      </c>
      <c r="M188" t="s">
        <v>143</v>
      </c>
      <c r="N188" t="s">
        <v>144</v>
      </c>
    </row>
    <row r="189" spans="1:14" ht="12.75">
      <c r="A189" t="str">
        <f>HYPERLINK("http://www.onsemi.com/PowerSolutions/product.do?id=NSBA114EDXV6T1G","NSBA114EDXV6T1G")</f>
        <v>NSBA114EDXV6T1G</v>
      </c>
      <c r="B189" t="str">
        <f>HYPERLINK("http://www.onsemi.com/pub/Collateral/NSBA114EDXV6-D.PDF","NSBA114EDXV6/D (101.0kB)")</f>
        <v>NSBA114EDXV6/D (101.0kB)</v>
      </c>
      <c r="C189" t="s">
        <v>14</v>
      </c>
      <c r="D189" t="s">
        <v>47</v>
      </c>
      <c r="E189" t="s">
        <v>145</v>
      </c>
      <c r="F189" t="s">
        <v>17</v>
      </c>
      <c r="G189" t="s">
        <v>18</v>
      </c>
      <c r="H189" t="s">
        <v>19</v>
      </c>
      <c r="I189" t="s">
        <v>30</v>
      </c>
      <c r="J189" t="s">
        <v>30</v>
      </c>
      <c r="K189" t="s">
        <v>21</v>
      </c>
      <c r="L189" t="s">
        <v>26</v>
      </c>
      <c r="M189" t="s">
        <v>101</v>
      </c>
      <c r="N189" t="s">
        <v>146</v>
      </c>
    </row>
    <row r="190" spans="1:14" ht="12.75">
      <c r="A190" t="str">
        <f>HYPERLINK("http://www.onsemi.com/PowerSolutions/product.do?id=NSBA114YDXV6T1G","NSBA114YDXV6T1G")</f>
        <v>NSBA114YDXV6T1G</v>
      </c>
      <c r="B190" t="str">
        <f>HYPERLINK("http://www.onsemi.com/pub/Collateral/NSBA114EDXV6-D.PDF","NSBA114EDXV6/D (101.0kB)")</f>
        <v>NSBA114EDXV6/D (101.0kB)</v>
      </c>
      <c r="C190" t="s">
        <v>14</v>
      </c>
      <c r="D190" t="s">
        <v>47</v>
      </c>
      <c r="E190" t="s">
        <v>145</v>
      </c>
      <c r="F190" t="s">
        <v>17</v>
      </c>
      <c r="G190" t="s">
        <v>18</v>
      </c>
      <c r="H190" t="s">
        <v>29</v>
      </c>
      <c r="I190" t="s">
        <v>30</v>
      </c>
      <c r="J190" t="s">
        <v>31</v>
      </c>
      <c r="K190" t="s">
        <v>32</v>
      </c>
      <c r="L190" t="s">
        <v>26</v>
      </c>
      <c r="M190" t="s">
        <v>101</v>
      </c>
      <c r="N190" t="s">
        <v>147</v>
      </c>
    </row>
    <row r="191" spans="1:14" ht="12.75">
      <c r="A191" t="str">
        <f>HYPERLINK("http://www.onsemi.com/PowerSolutions/product.do?id=NSBA115EDXV6T1G","NSBA115EDXV6T1G")</f>
        <v>NSBA115EDXV6T1G</v>
      </c>
      <c r="B191" t="str">
        <f>HYPERLINK("http://www.onsemi.com/pub/Collateral/NSBA114EDXV6-D.PDF","NSBA114EDXV6/D (101.0kB)")</f>
        <v>NSBA114EDXV6/D (101.0kB)</v>
      </c>
      <c r="C191" t="s">
        <v>14</v>
      </c>
      <c r="D191" t="s">
        <v>47</v>
      </c>
      <c r="E191" t="s">
        <v>145</v>
      </c>
      <c r="F191" t="s">
        <v>17</v>
      </c>
      <c r="G191" t="s">
        <v>18</v>
      </c>
      <c r="H191" t="s">
        <v>29</v>
      </c>
      <c r="I191" t="s">
        <v>58</v>
      </c>
      <c r="J191" t="s">
        <v>58</v>
      </c>
      <c r="K191" t="s">
        <v>21</v>
      </c>
      <c r="L191" t="s">
        <v>26</v>
      </c>
      <c r="M191" t="s">
        <v>101</v>
      </c>
      <c r="N191" t="s">
        <v>57</v>
      </c>
    </row>
    <row r="192" spans="1:14" ht="12.75">
      <c r="A192" t="str">
        <f>HYPERLINK("http://www.onsemi.com/PowerSolutions/product.do?id=NSBA123JDXV6T5G","NSBA123JDXV6T5G")</f>
        <v>NSBA123JDXV6T5G</v>
      </c>
      <c r="B192" t="str">
        <f>HYPERLINK("http://www.onsemi.com/pub/Collateral/NSBA114EDXV6-D.PDF","NSBA114EDXV6/D (101.0kB)")</f>
        <v>NSBA114EDXV6/D (101.0kB)</v>
      </c>
      <c r="C192" t="s">
        <v>14</v>
      </c>
      <c r="D192" t="s">
        <v>47</v>
      </c>
      <c r="E192" t="s">
        <v>145</v>
      </c>
      <c r="F192" t="s">
        <v>17</v>
      </c>
      <c r="G192" t="s">
        <v>18</v>
      </c>
      <c r="H192" t="s">
        <v>29</v>
      </c>
      <c r="I192" t="s">
        <v>60</v>
      </c>
      <c r="J192" t="s">
        <v>31</v>
      </c>
      <c r="K192" t="s">
        <v>81</v>
      </c>
      <c r="L192" t="s">
        <v>26</v>
      </c>
      <c r="M192" t="s">
        <v>101</v>
      </c>
      <c r="N192" t="s">
        <v>57</v>
      </c>
    </row>
    <row r="193" spans="1:14" ht="12.75">
      <c r="A193" t="str">
        <f>HYPERLINK("http://www.onsemi.com/PowerSolutions/product.do?id=NSBA144EDXV6T5G","NSBA144EDXV6T5G")</f>
        <v>NSBA144EDXV6T5G</v>
      </c>
      <c r="B193" t="str">
        <f>HYPERLINK("http://www.onsemi.com/pub/Collateral/NSBA114EDXV6-D.PDF","NSBA114EDXV6/D (101.0kB)")</f>
        <v>NSBA114EDXV6/D (101.0kB)</v>
      </c>
      <c r="C193" t="s">
        <v>14</v>
      </c>
      <c r="D193" t="s">
        <v>47</v>
      </c>
      <c r="E193" t="s">
        <v>145</v>
      </c>
      <c r="F193" t="s">
        <v>17</v>
      </c>
      <c r="G193" t="s">
        <v>18</v>
      </c>
      <c r="H193" t="s">
        <v>29</v>
      </c>
      <c r="I193" t="s">
        <v>31</v>
      </c>
      <c r="J193" t="s">
        <v>31</v>
      </c>
      <c r="K193" t="s">
        <v>21</v>
      </c>
      <c r="L193" t="s">
        <v>26</v>
      </c>
      <c r="M193" t="s">
        <v>101</v>
      </c>
      <c r="N193" t="s">
        <v>57</v>
      </c>
    </row>
    <row r="194" spans="1:14" ht="12.75">
      <c r="A194" t="str">
        <f>HYPERLINK("http://www.onsemi.com/PowerSolutions/product.do?id=NSBC114EDXV6T1G","NSBC114EDXV6T1G")</f>
        <v>NSBC114EDXV6T1G</v>
      </c>
      <c r="B194" t="str">
        <f>HYPERLINK("http://www.onsemi.com/pub/Collateral/NSBC114EDXV6-D.PDF","NSBC114EDXV6/D (81.0kB)")</f>
        <v>NSBC114EDXV6/D (81.0kB)</v>
      </c>
      <c r="C194" t="s">
        <v>14</v>
      </c>
      <c r="D194" t="s">
        <v>47</v>
      </c>
      <c r="E194" t="s">
        <v>148</v>
      </c>
      <c r="F194" t="s">
        <v>17</v>
      </c>
      <c r="G194" t="s">
        <v>18</v>
      </c>
      <c r="H194" t="s">
        <v>19</v>
      </c>
      <c r="I194" t="s">
        <v>30</v>
      </c>
      <c r="J194" t="s">
        <v>30</v>
      </c>
      <c r="K194" t="s">
        <v>21</v>
      </c>
      <c r="L194" t="s">
        <v>40</v>
      </c>
      <c r="M194" t="s">
        <v>101</v>
      </c>
      <c r="N194" t="s">
        <v>57</v>
      </c>
    </row>
    <row r="195" spans="1:14" ht="12.75">
      <c r="A195" t="str">
        <f>HYPERLINK("http://www.onsemi.com/PowerSolutions/product.do?id=NSBC114EDXV6T5G","NSBC114EDXV6T5G")</f>
        <v>NSBC114EDXV6T5G</v>
      </c>
      <c r="B195" t="str">
        <f>HYPERLINK("http://www.onsemi.com/pub/Collateral/NSBC114EDXV6-D.PDF","NSBC114EDXV6/D (81.0kB)")</f>
        <v>NSBC114EDXV6/D (81.0kB)</v>
      </c>
      <c r="C195" t="s">
        <v>14</v>
      </c>
      <c r="D195" t="s">
        <v>47</v>
      </c>
      <c r="E195" t="s">
        <v>148</v>
      </c>
      <c r="F195" t="s">
        <v>17</v>
      </c>
      <c r="G195" t="s">
        <v>18</v>
      </c>
      <c r="H195" t="s">
        <v>19</v>
      </c>
      <c r="I195" t="s">
        <v>30</v>
      </c>
      <c r="J195" t="s">
        <v>30</v>
      </c>
      <c r="K195" t="s">
        <v>21</v>
      </c>
      <c r="L195" t="s">
        <v>40</v>
      </c>
      <c r="M195" t="s">
        <v>101</v>
      </c>
      <c r="N195" t="s">
        <v>149</v>
      </c>
    </row>
    <row r="196" spans="1:14" ht="12.75">
      <c r="A196" t="str">
        <f>HYPERLINK("http://www.onsemi.com/PowerSolutions/product.do?id=NSBC114EPDXV6T1G","NSBC114EPDXV6T1G")</f>
        <v>NSBC114EPDXV6T1G</v>
      </c>
      <c r="B196" t="str">
        <f>HYPERLINK("http://www.onsemi.com/pub/Collateral/NSBC114EPDXV6-D.PDF","NSBC114EPDXV6/D (137.0kB)")</f>
        <v>NSBC114EPDXV6/D (137.0kB)</v>
      </c>
      <c r="C196" t="s">
        <v>14</v>
      </c>
      <c r="D196" t="s">
        <v>47</v>
      </c>
      <c r="E196" t="s">
        <v>150</v>
      </c>
      <c r="F196" t="s">
        <v>17</v>
      </c>
      <c r="G196" t="s">
        <v>18</v>
      </c>
      <c r="H196" t="s">
        <v>19</v>
      </c>
      <c r="I196" t="s">
        <v>30</v>
      </c>
      <c r="J196" t="s">
        <v>30</v>
      </c>
      <c r="K196" t="s">
        <v>21</v>
      </c>
      <c r="L196" t="s">
        <v>95</v>
      </c>
      <c r="M196" t="s">
        <v>101</v>
      </c>
      <c r="N196" t="s">
        <v>151</v>
      </c>
    </row>
    <row r="197" spans="1:14" ht="12.75">
      <c r="A197" t="str">
        <f>HYPERLINK("http://www.onsemi.com/PowerSolutions/product.do?id=NSBC114EPDXV6T5G","NSBC114EPDXV6T5G")</f>
        <v>NSBC114EPDXV6T5G</v>
      </c>
      <c r="B197" t="str">
        <f>HYPERLINK("http://www.onsemi.com/pub/Collateral/NSBC114EPDXV6-D.PDF","NSBC114EPDXV6/D (137.0kB)")</f>
        <v>NSBC114EPDXV6/D (137.0kB)</v>
      </c>
      <c r="C197" t="s">
        <v>14</v>
      </c>
      <c r="D197" t="s">
        <v>47</v>
      </c>
      <c r="E197" t="s">
        <v>150</v>
      </c>
      <c r="F197" t="s">
        <v>17</v>
      </c>
      <c r="G197" t="s">
        <v>18</v>
      </c>
      <c r="H197" t="s">
        <v>19</v>
      </c>
      <c r="I197" t="s">
        <v>30</v>
      </c>
      <c r="J197" t="s">
        <v>30</v>
      </c>
      <c r="K197" t="s">
        <v>21</v>
      </c>
      <c r="L197" t="s">
        <v>95</v>
      </c>
      <c r="M197" t="s">
        <v>101</v>
      </c>
      <c r="N197" t="s">
        <v>57</v>
      </c>
    </row>
    <row r="198" spans="1:14" ht="12.75">
      <c r="A198" t="str">
        <f>HYPERLINK("http://www.onsemi.com/PowerSolutions/product.do?id=NSBC114TDXV6T1G","NSBC114TDXV6T1G")</f>
        <v>NSBC114TDXV6T1G</v>
      </c>
      <c r="B198" t="str">
        <f>HYPERLINK("http://www.onsemi.com/pub/Collateral/NSBC114EDXV6-D.PDF","NSBC114EDXV6/D (81.0kB)")</f>
        <v>NSBC114EDXV6/D (81.0kB)</v>
      </c>
      <c r="C198" t="s">
        <v>14</v>
      </c>
      <c r="D198" t="s">
        <v>47</v>
      </c>
      <c r="E198" t="s">
        <v>148</v>
      </c>
      <c r="F198" t="s">
        <v>17</v>
      </c>
      <c r="G198" t="s">
        <v>18</v>
      </c>
      <c r="H198" t="s">
        <v>52</v>
      </c>
      <c r="I198" t="s">
        <v>30</v>
      </c>
      <c r="J198" t="s">
        <v>53</v>
      </c>
      <c r="L198" t="s">
        <v>40</v>
      </c>
      <c r="M198" t="s">
        <v>101</v>
      </c>
      <c r="N198" t="s">
        <v>152</v>
      </c>
    </row>
    <row r="199" spans="1:14" ht="12.75">
      <c r="A199" t="str">
        <f>HYPERLINK("http://www.onsemi.com/PowerSolutions/product.do?id=NSBC114TDXV6T5G","NSBC114TDXV6T5G")</f>
        <v>NSBC114TDXV6T5G</v>
      </c>
      <c r="B199" t="str">
        <f>HYPERLINK("http://www.onsemi.com/pub/Collateral/NSBC114EDXV6-D.PDF","NSBC114EDXV6/D (81.0kB)")</f>
        <v>NSBC114EDXV6/D (81.0kB)</v>
      </c>
      <c r="C199" t="s">
        <v>14</v>
      </c>
      <c r="D199" t="s">
        <v>47</v>
      </c>
      <c r="E199" t="s">
        <v>148</v>
      </c>
      <c r="F199" t="s">
        <v>17</v>
      </c>
      <c r="G199" t="s">
        <v>18</v>
      </c>
      <c r="H199" t="s">
        <v>52</v>
      </c>
      <c r="I199" t="s">
        <v>30</v>
      </c>
      <c r="J199" t="s">
        <v>53</v>
      </c>
      <c r="L199" t="s">
        <v>40</v>
      </c>
      <c r="M199" t="s">
        <v>101</v>
      </c>
      <c r="N199" t="s">
        <v>57</v>
      </c>
    </row>
    <row r="200" spans="1:14" ht="12.75">
      <c r="A200" t="str">
        <f>HYPERLINK("http://www.onsemi.com/PowerSolutions/product.do?id=NSBC114YDXV6T1G","NSBC114YDXV6T1G")</f>
        <v>NSBC114YDXV6T1G</v>
      </c>
      <c r="B200" t="str">
        <f>HYPERLINK("http://www.onsemi.com/pub/Collateral/NSBC114EDXV6-D.PDF","NSBC114EDXV6/D (81.0kB)")</f>
        <v>NSBC114EDXV6/D (81.0kB)</v>
      </c>
      <c r="C200" t="s">
        <v>14</v>
      </c>
      <c r="D200" t="s">
        <v>47</v>
      </c>
      <c r="E200" t="s">
        <v>148</v>
      </c>
      <c r="F200" t="s">
        <v>17</v>
      </c>
      <c r="G200" t="s">
        <v>18</v>
      </c>
      <c r="H200" t="s">
        <v>29</v>
      </c>
      <c r="I200" t="s">
        <v>30</v>
      </c>
      <c r="J200" t="s">
        <v>31</v>
      </c>
      <c r="K200" t="s">
        <v>32</v>
      </c>
      <c r="L200" t="s">
        <v>40</v>
      </c>
      <c r="M200" t="s">
        <v>101</v>
      </c>
      <c r="N200" t="s">
        <v>153</v>
      </c>
    </row>
    <row r="201" spans="1:14" ht="12.75">
      <c r="A201" t="str">
        <f>HYPERLINK("http://www.onsemi.com/PowerSolutions/product.do?id=NSBC114YDXV6T5G","NSBC114YDXV6T5G")</f>
        <v>NSBC114YDXV6T5G</v>
      </c>
      <c r="B201" t="str">
        <f>HYPERLINK("http://www.onsemi.com/pub/Collateral/NSBC114EDXV6-D.PDF","NSBC114EDXV6/D (81.0kB)")</f>
        <v>NSBC114EDXV6/D (81.0kB)</v>
      </c>
      <c r="C201" t="s">
        <v>14</v>
      </c>
      <c r="D201" t="s">
        <v>47</v>
      </c>
      <c r="E201" t="s">
        <v>148</v>
      </c>
      <c r="F201" t="s">
        <v>17</v>
      </c>
      <c r="G201" t="s">
        <v>18</v>
      </c>
      <c r="H201" t="s">
        <v>29</v>
      </c>
      <c r="I201" t="s">
        <v>30</v>
      </c>
      <c r="J201" t="s">
        <v>31</v>
      </c>
      <c r="K201" t="s">
        <v>32</v>
      </c>
      <c r="L201" t="s">
        <v>40</v>
      </c>
      <c r="M201" t="s">
        <v>101</v>
      </c>
      <c r="N201" t="s">
        <v>57</v>
      </c>
    </row>
    <row r="202" spans="1:14" ht="12.75">
      <c r="A202" t="str">
        <f>HYPERLINK("http://www.onsemi.com/PowerSolutions/product.do?id=NSBC114YPDXV6T1G","NSBC114YPDXV6T1G")</f>
        <v>NSBC114YPDXV6T1G</v>
      </c>
      <c r="B202" t="str">
        <f>HYPERLINK("http://www.onsemi.com/pub/Collateral/NSBC114EPDXV6-D.PDF","NSBC114EPDXV6/D (137.0kB)")</f>
        <v>NSBC114EPDXV6/D (137.0kB)</v>
      </c>
      <c r="C202" t="s">
        <v>14</v>
      </c>
      <c r="D202" t="s">
        <v>47</v>
      </c>
      <c r="E202" t="s">
        <v>150</v>
      </c>
      <c r="F202" t="s">
        <v>17</v>
      </c>
      <c r="G202" t="s">
        <v>18</v>
      </c>
      <c r="H202" t="s">
        <v>29</v>
      </c>
      <c r="I202" t="s">
        <v>30</v>
      </c>
      <c r="J202" t="s">
        <v>31</v>
      </c>
      <c r="K202" t="s">
        <v>32</v>
      </c>
      <c r="L202" t="s">
        <v>95</v>
      </c>
      <c r="M202" t="s">
        <v>101</v>
      </c>
      <c r="N202" t="s">
        <v>154</v>
      </c>
    </row>
    <row r="203" spans="1:14" ht="12.75">
      <c r="A203" t="str">
        <f>HYPERLINK("http://www.onsemi.com/PowerSolutions/product.do?id=NSBC114YPDXV6T5G","NSBC114YPDXV6T5G")</f>
        <v>NSBC114YPDXV6T5G</v>
      </c>
      <c r="B203" t="str">
        <f>HYPERLINK("http://www.onsemi.com/pub/Collateral/NSBC114EPDXV6-D.PDF","NSBC114EPDXV6/D (137.0kB)")</f>
        <v>NSBC114EPDXV6/D (137.0kB)</v>
      </c>
      <c r="C203" t="s">
        <v>14</v>
      </c>
      <c r="D203" t="s">
        <v>47</v>
      </c>
      <c r="E203" t="s">
        <v>150</v>
      </c>
      <c r="F203" t="s">
        <v>17</v>
      </c>
      <c r="G203" t="s">
        <v>18</v>
      </c>
      <c r="H203" t="s">
        <v>29</v>
      </c>
      <c r="I203" t="s">
        <v>30</v>
      </c>
      <c r="J203" t="s">
        <v>31</v>
      </c>
      <c r="K203" t="s">
        <v>32</v>
      </c>
      <c r="L203" t="s">
        <v>95</v>
      </c>
      <c r="M203" t="s">
        <v>101</v>
      </c>
      <c r="N203" t="s">
        <v>57</v>
      </c>
    </row>
    <row r="204" spans="1:14" ht="12.75">
      <c r="A204" t="str">
        <f>HYPERLINK("http://www.onsemi.com/PowerSolutions/product.do?id=NSBC115EDXV6T1G","NSBC115EDXV6T1G")</f>
        <v>NSBC115EDXV6T1G</v>
      </c>
      <c r="B204" t="str">
        <f>HYPERLINK("http://www.onsemi.com/pub/Collateral/NSBC114EDXV6-D.PDF","NSBC114EDXV6/D (81.0kB)")</f>
        <v>NSBC114EDXV6/D (81.0kB)</v>
      </c>
      <c r="C204" t="s">
        <v>14</v>
      </c>
      <c r="D204" t="s">
        <v>47</v>
      </c>
      <c r="E204" t="s">
        <v>148</v>
      </c>
      <c r="F204" t="s">
        <v>17</v>
      </c>
      <c r="G204" t="s">
        <v>18</v>
      </c>
      <c r="H204" t="s">
        <v>29</v>
      </c>
      <c r="I204" t="s">
        <v>58</v>
      </c>
      <c r="J204" t="s">
        <v>58</v>
      </c>
      <c r="K204" t="s">
        <v>21</v>
      </c>
      <c r="L204" t="s">
        <v>40</v>
      </c>
      <c r="M204" t="s">
        <v>101</v>
      </c>
      <c r="N204" t="s">
        <v>155</v>
      </c>
    </row>
    <row r="205" spans="1:14" ht="12.75">
      <c r="A205" t="str">
        <f>HYPERLINK("http://www.onsemi.com/PowerSolutions/product.do?id=NSBC123JPDXV6T1G","NSBC123JPDXV6T1G")</f>
        <v>NSBC123JPDXV6T1G</v>
      </c>
      <c r="B205" t="str">
        <f>HYPERLINK("http://www.onsemi.com/pub/Collateral/NSBC114EPDXV6-D.PDF","NSBC114EPDXV6/D (137.0kB)")</f>
        <v>NSBC114EPDXV6/D (137.0kB)</v>
      </c>
      <c r="C205" t="s">
        <v>14</v>
      </c>
      <c r="D205" t="s">
        <v>47</v>
      </c>
      <c r="E205" t="s">
        <v>150</v>
      </c>
      <c r="F205" t="s">
        <v>17</v>
      </c>
      <c r="G205" t="s">
        <v>18</v>
      </c>
      <c r="H205" t="s">
        <v>29</v>
      </c>
      <c r="I205" t="s">
        <v>60</v>
      </c>
      <c r="J205" t="s">
        <v>31</v>
      </c>
      <c r="K205" t="s">
        <v>81</v>
      </c>
      <c r="L205" t="s">
        <v>95</v>
      </c>
      <c r="M205" t="s">
        <v>101</v>
      </c>
      <c r="N205" t="s">
        <v>57</v>
      </c>
    </row>
    <row r="206" spans="1:14" ht="12.75">
      <c r="A206" t="str">
        <f>HYPERLINK("http://www.onsemi.com/PowerSolutions/product.do?id=NSBC123JPDXV6T5G","NSBC123JPDXV6T5G")</f>
        <v>NSBC123JPDXV6T5G</v>
      </c>
      <c r="B206" t="str">
        <f>HYPERLINK("http://www.onsemi.com/pub/Collateral/NSBC114EPDXV6-D.PDF","NSBC114EPDXV6/D (137.0kB)")</f>
        <v>NSBC114EPDXV6/D (137.0kB)</v>
      </c>
      <c r="C206" t="s">
        <v>14</v>
      </c>
      <c r="D206" t="s">
        <v>47</v>
      </c>
      <c r="E206" t="s">
        <v>150</v>
      </c>
      <c r="F206" t="s">
        <v>17</v>
      </c>
      <c r="G206" t="s">
        <v>18</v>
      </c>
      <c r="H206" t="s">
        <v>29</v>
      </c>
      <c r="I206" t="s">
        <v>60</v>
      </c>
      <c r="J206" t="s">
        <v>31</v>
      </c>
      <c r="K206" t="s">
        <v>81</v>
      </c>
      <c r="L206" t="s">
        <v>95</v>
      </c>
      <c r="M206" t="s">
        <v>101</v>
      </c>
      <c r="N206" t="s">
        <v>57</v>
      </c>
    </row>
    <row r="207" spans="1:14" ht="12.75">
      <c r="A207" t="str">
        <f>HYPERLINK("http://www.onsemi.com/PowerSolutions/product.do?id=NSBC124EDXV6T1G","NSBC124EDXV6T1G")</f>
        <v>NSBC124EDXV6T1G</v>
      </c>
      <c r="B207" t="str">
        <f>HYPERLINK("http://www.onsemi.com/pub/Collateral/NSBC114EDXV6-D.PDF","NSBC114EDXV6/D (81.0kB)")</f>
        <v>NSBC114EDXV6/D (81.0kB)</v>
      </c>
      <c r="C207" t="s">
        <v>14</v>
      </c>
      <c r="D207" t="s">
        <v>47</v>
      </c>
      <c r="E207" t="s">
        <v>148</v>
      </c>
      <c r="F207" t="s">
        <v>17</v>
      </c>
      <c r="G207" t="s">
        <v>18</v>
      </c>
      <c r="H207" t="s">
        <v>62</v>
      </c>
      <c r="I207" t="s">
        <v>63</v>
      </c>
      <c r="J207" t="s">
        <v>63</v>
      </c>
      <c r="K207" t="s">
        <v>21</v>
      </c>
      <c r="L207" t="s">
        <v>40</v>
      </c>
      <c r="M207" t="s">
        <v>101</v>
      </c>
      <c r="N207" t="s">
        <v>156</v>
      </c>
    </row>
    <row r="208" spans="1:14" ht="12.75">
      <c r="A208" t="str">
        <f>HYPERLINK("http://www.onsemi.com/PowerSolutions/product.do?id=NSBC124EDXV6T5G","NSBC124EDXV6T5G")</f>
        <v>NSBC124EDXV6T5G</v>
      </c>
      <c r="B208" t="str">
        <f>HYPERLINK("http://www.onsemi.com/pub/Collateral/NSBC114EDXV6-D.PDF","NSBC114EDXV6/D (81.0kB)")</f>
        <v>NSBC114EDXV6/D (81.0kB)</v>
      </c>
      <c r="C208" t="s">
        <v>14</v>
      </c>
      <c r="D208" t="s">
        <v>47</v>
      </c>
      <c r="E208" t="s">
        <v>148</v>
      </c>
      <c r="F208" t="s">
        <v>17</v>
      </c>
      <c r="G208" t="s">
        <v>18</v>
      </c>
      <c r="H208" t="s">
        <v>62</v>
      </c>
      <c r="I208" t="s">
        <v>63</v>
      </c>
      <c r="J208" t="s">
        <v>63</v>
      </c>
      <c r="K208" t="s">
        <v>21</v>
      </c>
      <c r="L208" t="s">
        <v>40</v>
      </c>
      <c r="M208" t="s">
        <v>101</v>
      </c>
      <c r="N208" t="s">
        <v>57</v>
      </c>
    </row>
    <row r="209" spans="1:14" ht="12.75">
      <c r="A209" t="str">
        <f>HYPERLINK("http://www.onsemi.com/PowerSolutions/product.do?id=NSBC124EPDXV6T1","NSBC124EPDXV6T1")</f>
        <v>NSBC124EPDXV6T1</v>
      </c>
      <c r="B209" t="str">
        <f>HYPERLINK("http://www.onsemi.com/pub/Collateral/NSBC114EPDXV6-D.PDF","NSBC114EPDXV6/D (137.0kB)")</f>
        <v>NSBC114EPDXV6/D (137.0kB)</v>
      </c>
      <c r="C209" t="s">
        <v>14</v>
      </c>
      <c r="D209" t="s">
        <v>47</v>
      </c>
      <c r="E209" t="s">
        <v>150</v>
      </c>
      <c r="F209" t="s">
        <v>17</v>
      </c>
      <c r="G209" t="s">
        <v>18</v>
      </c>
      <c r="H209" t="s">
        <v>62</v>
      </c>
      <c r="I209" t="s">
        <v>63</v>
      </c>
      <c r="J209" t="s">
        <v>63</v>
      </c>
      <c r="K209" t="s">
        <v>21</v>
      </c>
      <c r="L209" t="s">
        <v>95</v>
      </c>
      <c r="M209" t="s">
        <v>101</v>
      </c>
    </row>
    <row r="210" spans="1:14" ht="12.75">
      <c r="A210" t="str">
        <f>HYPERLINK("http://www.onsemi.com/PowerSolutions/product.do?id=NSBC124EPDXV6T1G","NSBC124EPDXV6T1G")</f>
        <v>NSBC124EPDXV6T1G</v>
      </c>
      <c r="B210" t="str">
        <f>HYPERLINK("http://www.onsemi.com/pub/Collateral/NSBC114EPDXV6-D.PDF","NSBC114EPDXV6/D (137.0kB)")</f>
        <v>NSBC114EPDXV6/D (137.0kB)</v>
      </c>
      <c r="C210" t="s">
        <v>14</v>
      </c>
      <c r="D210" t="s">
        <v>47</v>
      </c>
      <c r="E210" t="s">
        <v>150</v>
      </c>
      <c r="F210" t="s">
        <v>17</v>
      </c>
      <c r="G210" t="s">
        <v>18</v>
      </c>
      <c r="H210" t="s">
        <v>29</v>
      </c>
      <c r="I210" t="s">
        <v>63</v>
      </c>
      <c r="J210" t="s">
        <v>63</v>
      </c>
      <c r="K210" t="s">
        <v>21</v>
      </c>
      <c r="L210" t="s">
        <v>95</v>
      </c>
      <c r="M210" t="s">
        <v>101</v>
      </c>
      <c r="N210" t="s">
        <v>157</v>
      </c>
    </row>
    <row r="211" spans="1:14" ht="12.75">
      <c r="A211" t="str">
        <f>HYPERLINK("http://www.onsemi.com/PowerSolutions/product.do?id=NSBC124EPDXV6T5G","NSBC124EPDXV6T5G")</f>
        <v>NSBC124EPDXV6T5G</v>
      </c>
      <c r="B211" t="str">
        <f>HYPERLINK("http://www.onsemi.com/pub/Collateral/NSBC114EPDXV6-D.PDF","NSBC114EPDXV6/D (137.0kB)")</f>
        <v>NSBC114EPDXV6/D (137.0kB)</v>
      </c>
      <c r="C211" t="s">
        <v>14</v>
      </c>
      <c r="D211" t="s">
        <v>47</v>
      </c>
      <c r="E211" t="s">
        <v>150</v>
      </c>
      <c r="F211" t="s">
        <v>17</v>
      </c>
      <c r="G211" t="s">
        <v>18</v>
      </c>
      <c r="H211" t="s">
        <v>29</v>
      </c>
      <c r="I211" t="s">
        <v>63</v>
      </c>
      <c r="J211" t="s">
        <v>63</v>
      </c>
      <c r="K211" t="s">
        <v>21</v>
      </c>
      <c r="L211" t="s">
        <v>95</v>
      </c>
      <c r="M211" t="s">
        <v>101</v>
      </c>
      <c r="N211" t="s">
        <v>57</v>
      </c>
    </row>
    <row r="212" spans="1:14" ht="12.75">
      <c r="A212" t="str">
        <f>HYPERLINK("http://www.onsemi.com/PowerSolutions/product.do?id=NSBC143TPDXV6T1G","NSBC143TPDXV6T1G")</f>
        <v>NSBC143TPDXV6T1G</v>
      </c>
      <c r="B212" t="str">
        <f>HYPERLINK("http://www.onsemi.com/pub/Collateral/NSBC114EPDXV6-D.PDF","NSBC114EPDXV6/D (137.0kB)")</f>
        <v>NSBC114EPDXV6/D (137.0kB)</v>
      </c>
      <c r="C212" t="s">
        <v>14</v>
      </c>
      <c r="D212" t="s">
        <v>47</v>
      </c>
      <c r="E212" t="s">
        <v>150</v>
      </c>
      <c r="F212" t="s">
        <v>17</v>
      </c>
      <c r="G212" t="s">
        <v>18</v>
      </c>
      <c r="H212" t="s">
        <v>52</v>
      </c>
      <c r="I212" t="s">
        <v>68</v>
      </c>
      <c r="J212" t="s">
        <v>53</v>
      </c>
      <c r="L212" t="s">
        <v>95</v>
      </c>
      <c r="M212" t="s">
        <v>101</v>
      </c>
      <c r="N212" t="s">
        <v>158</v>
      </c>
    </row>
    <row r="213" spans="1:14" ht="12.75">
      <c r="A213" t="str">
        <f>HYPERLINK("http://www.onsemi.com/PowerSolutions/product.do?id=NSBC143ZDXV6T1G","NSBC143ZDXV6T1G")</f>
        <v>NSBC143ZDXV6T1G</v>
      </c>
      <c r="B213" t="str">
        <f>HYPERLINK("http://www.onsemi.com/pub/Collateral/NSBC114EDXV6-D.PDF","NSBC114EDXV6/D (81.0kB)")</f>
        <v>NSBC114EDXV6/D (81.0kB)</v>
      </c>
      <c r="C213" t="s">
        <v>14</v>
      </c>
      <c r="D213" t="s">
        <v>47</v>
      </c>
      <c r="E213" t="s">
        <v>148</v>
      </c>
      <c r="F213" t="s">
        <v>17</v>
      </c>
      <c r="G213" t="s">
        <v>18</v>
      </c>
      <c r="H213" t="s">
        <v>29</v>
      </c>
      <c r="I213" t="s">
        <v>68</v>
      </c>
      <c r="J213" t="s">
        <v>31</v>
      </c>
      <c r="K213" t="s">
        <v>70</v>
      </c>
      <c r="L213" t="s">
        <v>40</v>
      </c>
      <c r="M213" t="s">
        <v>101</v>
      </c>
      <c r="N213" t="s">
        <v>159</v>
      </c>
    </row>
    <row r="214" spans="1:14" ht="12.75">
      <c r="A214" t="str">
        <f>HYPERLINK("http://www.onsemi.com/PowerSolutions/product.do?id=NSBC143ZPDXV6T1G","NSBC143ZPDXV6T1G")</f>
        <v>NSBC143ZPDXV6T1G</v>
      </c>
      <c r="B214" t="str">
        <f>HYPERLINK("http://www.onsemi.com/pub/Collateral/NSBC114EPDXV6-D.PDF","NSBC114EPDXV6/D (137.0kB)")</f>
        <v>NSBC114EPDXV6/D (137.0kB)</v>
      </c>
      <c r="C214" t="s">
        <v>14</v>
      </c>
      <c r="D214" t="s">
        <v>47</v>
      </c>
      <c r="E214" t="s">
        <v>150</v>
      </c>
      <c r="F214" t="s">
        <v>17</v>
      </c>
      <c r="G214" t="s">
        <v>18</v>
      </c>
      <c r="H214" t="s">
        <v>29</v>
      </c>
      <c r="I214" t="s">
        <v>68</v>
      </c>
      <c r="J214" t="s">
        <v>31</v>
      </c>
      <c r="K214" t="s">
        <v>70</v>
      </c>
      <c r="L214" t="s">
        <v>95</v>
      </c>
      <c r="M214" t="s">
        <v>101</v>
      </c>
      <c r="N214" t="s">
        <v>57</v>
      </c>
    </row>
    <row r="215" spans="1:14" ht="12.75">
      <c r="A215" t="str">
        <f>HYPERLINK("http://www.onsemi.com/PowerSolutions/product.do?id=NSBC144EDXV6T1G","NSBC144EDXV6T1G")</f>
        <v>NSBC144EDXV6T1G</v>
      </c>
      <c r="B215" t="str">
        <f>HYPERLINK("http://www.onsemi.com/pub/Collateral/NSBC114EDXV6-D.PDF","NSBC114EDXV6/D (81.0kB)")</f>
        <v>NSBC114EDXV6/D (81.0kB)</v>
      </c>
      <c r="C215" t="s">
        <v>14</v>
      </c>
      <c r="D215" t="s">
        <v>47</v>
      </c>
      <c r="E215" t="s">
        <v>148</v>
      </c>
      <c r="F215" t="s">
        <v>17</v>
      </c>
      <c r="G215" t="s">
        <v>18</v>
      </c>
      <c r="H215" t="s">
        <v>29</v>
      </c>
      <c r="I215" t="s">
        <v>31</v>
      </c>
      <c r="J215" t="s">
        <v>31</v>
      </c>
      <c r="K215" t="s">
        <v>21</v>
      </c>
      <c r="L215" t="s">
        <v>40</v>
      </c>
      <c r="M215" t="s">
        <v>101</v>
      </c>
      <c r="N215" t="s">
        <v>57</v>
      </c>
    </row>
    <row r="216" spans="1:14" ht="12.75">
      <c r="A216" t="str">
        <f>HYPERLINK("http://www.onsemi.com/PowerSolutions/product.do?id=NSBC144EDXV6T5G","NSBC144EDXV6T5G")</f>
        <v>NSBC144EDXV6T5G</v>
      </c>
      <c r="B216" t="str">
        <f>HYPERLINK("http://www.onsemi.com/pub/Collateral/NSBC114EDXV6-D.PDF","NSBC114EDXV6/D (81.0kB)")</f>
        <v>NSBC114EDXV6/D (81.0kB)</v>
      </c>
      <c r="C216" t="s">
        <v>14</v>
      </c>
      <c r="D216" t="s">
        <v>47</v>
      </c>
      <c r="E216" t="s">
        <v>148</v>
      </c>
      <c r="F216" t="s">
        <v>17</v>
      </c>
      <c r="G216" t="s">
        <v>18</v>
      </c>
      <c r="H216" t="s">
        <v>29</v>
      </c>
      <c r="I216" t="s">
        <v>31</v>
      </c>
      <c r="J216" t="s">
        <v>31</v>
      </c>
      <c r="K216" t="s">
        <v>21</v>
      </c>
      <c r="L216" t="s">
        <v>40</v>
      </c>
      <c r="M216" t="s">
        <v>101</v>
      </c>
      <c r="N216" t="s">
        <v>160</v>
      </c>
    </row>
    <row r="217" spans="1:14" ht="12.75">
      <c r="A217" t="str">
        <f>HYPERLINK("http://www.onsemi.com/PowerSolutions/product.do?id=NSBC144EPDXV6T1G","NSBC144EPDXV6T1G")</f>
        <v>NSBC144EPDXV6T1G</v>
      </c>
      <c r="B217" t="str">
        <f>HYPERLINK("http://www.onsemi.com/pub/Collateral/NSBC114EPDXV6-D.PDF","NSBC114EPDXV6/D (137.0kB)")</f>
        <v>NSBC114EPDXV6/D (137.0kB)</v>
      </c>
      <c r="C217" t="s">
        <v>14</v>
      </c>
      <c r="D217" t="s">
        <v>47</v>
      </c>
      <c r="E217" t="s">
        <v>150</v>
      </c>
      <c r="F217" t="s">
        <v>17</v>
      </c>
      <c r="G217" t="s">
        <v>18</v>
      </c>
      <c r="H217" t="s">
        <v>29</v>
      </c>
      <c r="I217" t="s">
        <v>31</v>
      </c>
      <c r="J217" t="s">
        <v>31</v>
      </c>
      <c r="K217" t="s">
        <v>21</v>
      </c>
      <c r="L217" t="s">
        <v>95</v>
      </c>
      <c r="M217" t="s">
        <v>101</v>
      </c>
      <c r="N217" t="s">
        <v>57</v>
      </c>
    </row>
    <row r="218" spans="1:14" ht="12.75">
      <c r="A218" t="str">
        <f>HYPERLINK("http://www.onsemi.com/PowerSolutions/product.do?id=NSBC144EPDXV6T5G","NSBC144EPDXV6T5G")</f>
        <v>NSBC144EPDXV6T5G</v>
      </c>
      <c r="B218" t="str">
        <f>HYPERLINK("http://www.onsemi.com/pub/Collateral/NSBC114EPDXV6-D.PDF","NSBC114EPDXV6/D (137.0kB)")</f>
        <v>NSBC114EPDXV6/D (137.0kB)</v>
      </c>
      <c r="C218" t="s">
        <v>14</v>
      </c>
      <c r="D218" t="s">
        <v>47</v>
      </c>
      <c r="E218" t="s">
        <v>150</v>
      </c>
      <c r="F218" t="s">
        <v>17</v>
      </c>
      <c r="G218" t="s">
        <v>18</v>
      </c>
      <c r="H218" t="s">
        <v>29</v>
      </c>
      <c r="I218" t="s">
        <v>31</v>
      </c>
      <c r="J218" t="s">
        <v>31</v>
      </c>
      <c r="K218" t="s">
        <v>21</v>
      </c>
      <c r="L218" t="s">
        <v>95</v>
      </c>
      <c r="M218" t="s">
        <v>101</v>
      </c>
      <c r="N218" t="s">
        <v>57</v>
      </c>
    </row>
    <row r="219" spans="1:14" ht="12.75">
      <c r="A219" t="str">
        <f>HYPERLINK("http://www.onsemi.com/PowerSolutions/product.do?id=NSTB1002DXV5T1G","NSTB1002DXV5T1G")</f>
        <v>NSTB1002DXV5T1G</v>
      </c>
      <c r="B219" t="str">
        <f>HYPERLINK("http://www.onsemi.com/pub/Collateral/NSTB1002DXV5-D.PDF","NSTB1002DXV5/D (63.0kB)")</f>
        <v>NSTB1002DXV5/D (63.0kB)</v>
      </c>
      <c r="C219" t="s">
        <v>14</v>
      </c>
      <c r="D219" t="s">
        <v>47</v>
      </c>
      <c r="E219" t="s">
        <v>161</v>
      </c>
      <c r="F219" t="s">
        <v>17</v>
      </c>
      <c r="G219" t="s">
        <v>162</v>
      </c>
      <c r="H219" t="s">
        <v>17</v>
      </c>
      <c r="I219" t="s">
        <v>31</v>
      </c>
      <c r="J219" t="s">
        <v>31</v>
      </c>
      <c r="K219" t="s">
        <v>21</v>
      </c>
      <c r="L219" t="s">
        <v>95</v>
      </c>
      <c r="M219" t="s">
        <v>96</v>
      </c>
      <c r="N219" t="s">
        <v>24</v>
      </c>
    </row>
    <row r="220" spans="1:14" ht="12.75">
      <c r="A220" t="str">
        <f>HYPERLINK("http://www.onsemi.com/PowerSolutions/product.do?id=NSTB1005DXV5T1G","NSTB1005DXV5T1G")</f>
        <v>NSTB1005DXV5T1G</v>
      </c>
      <c r="B220" t="str">
        <f>HYPERLINK("http://www.onsemi.com/pub/Collateral/NSTB1005DXV5.PDF","NSTB1005DXV5/D (59.0kB)")</f>
        <v>NSTB1005DXV5/D (59.0kB)</v>
      </c>
      <c r="C220" t="s">
        <v>14</v>
      </c>
      <c r="D220" t="s">
        <v>47</v>
      </c>
      <c r="E220" t="s">
        <v>163</v>
      </c>
      <c r="F220" t="s">
        <v>17</v>
      </c>
      <c r="G220" t="s">
        <v>18</v>
      </c>
      <c r="H220" t="s">
        <v>29</v>
      </c>
      <c r="I220" t="s">
        <v>31</v>
      </c>
      <c r="J220" t="s">
        <v>31</v>
      </c>
      <c r="K220" t="s">
        <v>21</v>
      </c>
      <c r="L220" t="s">
        <v>95</v>
      </c>
      <c r="M220" t="s">
        <v>96</v>
      </c>
      <c r="N220" t="s">
        <v>24</v>
      </c>
    </row>
    <row r="221" spans="1:14" ht="12.75">
      <c r="A221" t="str">
        <f>HYPERLINK("http://www.onsemi.com/PowerSolutions/product.do?id=NUS2401SNT1G","NUS2401SNT1G")</f>
        <v>NUS2401SNT1G</v>
      </c>
      <c r="B221" t="str">
        <f>HYPERLINK("http://www.onsemi.com/pub/Collateral/NUS2401SNT1-D.PDF","NUS2401SNT1/D (134.0kB)")</f>
        <v>NUS2401SNT1/D (134.0kB)</v>
      </c>
      <c r="C221" t="s">
        <v>14</v>
      </c>
      <c r="D221" t="s">
        <v>47</v>
      </c>
      <c r="E221" t="s">
        <v>164</v>
      </c>
      <c r="F221" t="s">
        <v>165</v>
      </c>
      <c r="G221" t="s">
        <v>18</v>
      </c>
      <c r="H221" t="s">
        <v>166</v>
      </c>
      <c r="I221" t="s">
        <v>167</v>
      </c>
      <c r="J221" t="s">
        <v>53</v>
      </c>
      <c r="L221" t="s">
        <v>95</v>
      </c>
      <c r="M221" t="s">
        <v>168</v>
      </c>
      <c r="N221" t="s">
        <v>169</v>
      </c>
    </row>
    <row r="222" spans="1:14" ht="12.75">
      <c r="A222" t="str">
        <f>HYPERLINK("http://www.onsemi.com/PowerSolutions/product.do?id=UMC3NT1","UMC3NT1")</f>
        <v>UMC3NT1</v>
      </c>
      <c r="B222" t="str">
        <f>HYPERLINK("http://www.onsemi.com/pub/Collateral/UMC2NT1-D.PDF","UMC2NT1/D (106.0kB)")</f>
        <v>UMC2NT1/D (106.0kB)</v>
      </c>
      <c r="C222" t="s">
        <v>46</v>
      </c>
      <c r="D222" t="s">
        <v>47</v>
      </c>
      <c r="E222" t="s">
        <v>133</v>
      </c>
      <c r="F222" t="s">
        <v>17</v>
      </c>
      <c r="G222" t="s">
        <v>18</v>
      </c>
      <c r="H222" t="s">
        <v>19</v>
      </c>
      <c r="I222" t="s">
        <v>30</v>
      </c>
      <c r="J222" t="s">
        <v>30</v>
      </c>
      <c r="K222" t="s">
        <v>21</v>
      </c>
      <c r="L222" t="s">
        <v>95</v>
      </c>
      <c r="M222" t="s">
        <v>137</v>
      </c>
      <c r="N222" t="s">
        <v>125</v>
      </c>
    </row>
    <row r="223" spans="1:14" ht="12.75">
      <c r="A223" t="str">
        <f>HYPERLINK("http://www.onsemi.com/PowerSolutions/product.do?id=UMC3NT1G","UMC3NT1G")</f>
        <v>UMC3NT1G</v>
      </c>
      <c r="B223" t="str">
        <f>HYPERLINK("http://www.onsemi.com/pub/Collateral/UMC2NT1-D.PDF","UMC2NT1/D (106.0kB)")</f>
        <v>UMC2NT1/D (106.0kB)</v>
      </c>
      <c r="C223" t="s">
        <v>14</v>
      </c>
      <c r="D223" t="s">
        <v>47</v>
      </c>
      <c r="E223" t="s">
        <v>133</v>
      </c>
      <c r="F223" t="s">
        <v>17</v>
      </c>
      <c r="G223" t="s">
        <v>18</v>
      </c>
      <c r="H223" t="s">
        <v>19</v>
      </c>
      <c r="I223" t="s">
        <v>30</v>
      </c>
      <c r="J223" t="s">
        <v>30</v>
      </c>
      <c r="K223" t="s">
        <v>21</v>
      </c>
      <c r="L223" t="s">
        <v>95</v>
      </c>
      <c r="M223" t="s">
        <v>137</v>
      </c>
      <c r="N223" t="s">
        <v>125</v>
      </c>
    </row>
    <row r="224" spans="1:14" ht="12.75">
      <c r="A224" t="str">
        <f>HYPERLINK("http://www.onsemi.com/PowerSolutions/product.do?id=UMC5NT1G","UMC5NT1G")</f>
        <v>UMC5NT1G</v>
      </c>
      <c r="B224" t="str">
        <f>HYPERLINK("http://www.onsemi.com/pub/Collateral/UMC2NT1-D.PDF","UMC2NT1/D (106.0kB)")</f>
        <v>UMC2NT1/D (106.0kB)</v>
      </c>
      <c r="C224" t="s">
        <v>14</v>
      </c>
      <c r="D224" t="s">
        <v>47</v>
      </c>
      <c r="E224" t="s">
        <v>133</v>
      </c>
      <c r="F224" t="s">
        <v>17</v>
      </c>
      <c r="G224" t="s">
        <v>18</v>
      </c>
      <c r="H224" t="s">
        <v>98</v>
      </c>
      <c r="I224" t="s">
        <v>68</v>
      </c>
      <c r="J224" t="s">
        <v>30</v>
      </c>
      <c r="K224" t="s">
        <v>86</v>
      </c>
      <c r="L224" t="s">
        <v>95</v>
      </c>
      <c r="M224" t="s">
        <v>137</v>
      </c>
      <c r="N224" t="s">
        <v>125</v>
      </c>
    </row>
    <row r="225" spans="1:14" ht="12.75">
      <c r="A225" t="str">
        <f>HYPERLINK("http://www.onsemi.com/PowerSolutions/product.do?id=UMC5NT2","UMC5NT2")</f>
        <v>UMC5NT2</v>
      </c>
      <c r="B225" t="str">
        <f>HYPERLINK("http://www.onsemi.com/pub/Collateral/UMC2NT1-D.PDF","UMC2NT1/D (106.0kB)")</f>
        <v>UMC2NT1/D (106.0kB)</v>
      </c>
      <c r="C225" t="s">
        <v>46</v>
      </c>
      <c r="D225" t="s">
        <v>47</v>
      </c>
      <c r="E225" t="s">
        <v>133</v>
      </c>
      <c r="F225" t="s">
        <v>17</v>
      </c>
      <c r="G225" t="s">
        <v>18</v>
      </c>
      <c r="H225" t="s">
        <v>98</v>
      </c>
      <c r="I225" t="s">
        <v>68</v>
      </c>
      <c r="J225" t="s">
        <v>30</v>
      </c>
      <c r="K225" t="s">
        <v>86</v>
      </c>
      <c r="L225" t="s">
        <v>95</v>
      </c>
      <c r="M225" t="s">
        <v>137</v>
      </c>
      <c r="N225" t="s">
        <v>138</v>
      </c>
    </row>
    <row r="226" spans="1:14" ht="12.75">
      <c r="A226" t="str">
        <f>HYPERLINK("http://www.onsemi.com/PowerSolutions/product.do?id=UMC5NT2G","UMC5NT2G")</f>
        <v>UMC5NT2G</v>
      </c>
      <c r="B226" t="str">
        <f>HYPERLINK("http://www.onsemi.com/pub/Collateral/UMC2NT1-D.PDF","UMC2NT1/D (106.0kB)")</f>
        <v>UMC2NT1/D (106.0kB)</v>
      </c>
      <c r="C226" t="s">
        <v>14</v>
      </c>
      <c r="D226" t="s">
        <v>47</v>
      </c>
      <c r="E226" t="s">
        <v>133</v>
      </c>
      <c r="F226" t="s">
        <v>17</v>
      </c>
      <c r="G226" t="s">
        <v>18</v>
      </c>
      <c r="H226" t="s">
        <v>98</v>
      </c>
      <c r="I226" t="s">
        <v>68</v>
      </c>
      <c r="J226" t="s">
        <v>30</v>
      </c>
      <c r="K226" t="s">
        <v>86</v>
      </c>
      <c r="L226" t="s">
        <v>95</v>
      </c>
      <c r="M226" t="s">
        <v>137</v>
      </c>
      <c r="N226" t="s">
        <v>125</v>
      </c>
    </row>
  </sheetData>
  <hyperlinks>
    <hyperlink ref="A2:B226" r:id="rId1" display="http://www.bdtic.com/ON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偏置电阻晶体管(BRT)</dc:title>
  <dc:subject>偏置电阻晶体管(BRT)</dc:subject>
  <dc:creator>BDTIC 半导体事业部</dc:creator>
  <cp:keywords>偏置电阻晶体管,BRT</cp:keywords>
  <dc:description>http://www.BDTIC.com/ON</dc:description>
  <cp:lastModifiedBy>微软用户</cp:lastModifiedBy>
  <dcterms:modified xsi:type="dcterms:W3CDTF">2008-10-12T10:50:42Z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